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2"/>
  </bookViews>
  <sheets>
    <sheet name="F-I" sheetId="1" r:id="rId1"/>
    <sheet name="F-II" sheetId="2" r:id="rId2"/>
    <sheet name="F-III" sheetId="3" r:id="rId3"/>
    <sheet name="F-IV" sheetId="4" r:id="rId4"/>
    <sheet name="F-V" sheetId="5" r:id="rId5"/>
    <sheet name="F-VI" sheetId="6" r:id="rId6"/>
    <sheet name="F-VII" sheetId="7" r:id="rId7"/>
    <sheet name="F-VIII" sheetId="8" r:id="rId8"/>
    <sheet name="F-IX" sheetId="9" r:id="rId9"/>
    <sheet name="F-X" sheetId="10" r:id="rId10"/>
    <sheet name="F-XI" sheetId="11" r:id="rId11"/>
    <sheet name="F-XII" sheetId="12" r:id="rId12"/>
    <sheet name="F-XIII" sheetId="13" r:id="rId13"/>
    <sheet name="F-XIV" sheetId="14" r:id="rId14"/>
    <sheet name="F-XV" sheetId="15" r:id="rId15"/>
    <sheet name="F-XVI" sheetId="16" r:id="rId16"/>
  </sheets>
  <definedNames>
    <definedName name="_xlnm.Print_Area" localSheetId="0">'F-I'!$A$1:$D$38</definedName>
    <definedName name="_xlnm.Print_Area" localSheetId="1">'F-II'!$A$1:$D$30</definedName>
    <definedName name="_xlnm.Print_Area" localSheetId="2">'F-III'!$A$1:$D$18</definedName>
    <definedName name="_xlnm.Print_Area" localSheetId="4">'F-V'!$A$1:$D$35</definedName>
  </definedNames>
  <calcPr fullCalcOnLoad="1"/>
</workbook>
</file>

<file path=xl/sharedStrings.xml><?xml version="1.0" encoding="utf-8"?>
<sst xmlns="http://schemas.openxmlformats.org/spreadsheetml/2006/main" count="1189" uniqueCount="618">
  <si>
    <t>CARGO HANDLING ACITIVITY</t>
  </si>
  <si>
    <t>Loaded</t>
  </si>
  <si>
    <t>Unloaded</t>
  </si>
  <si>
    <t>Grand</t>
  </si>
  <si>
    <t>Wharfage</t>
  </si>
  <si>
    <t>Overseas</t>
  </si>
  <si>
    <t>Coastal</t>
  </si>
  <si>
    <t>Tranship</t>
  </si>
  <si>
    <t>Total</t>
  </si>
  <si>
    <t>Amount</t>
  </si>
  <si>
    <t>S.No.</t>
  </si>
  <si>
    <t>Group / Commodity</t>
  </si>
  <si>
    <t>Qty (MT)</t>
  </si>
  <si>
    <t>MT</t>
  </si>
  <si>
    <t>Rs. Lakh</t>
  </si>
  <si>
    <t>A</t>
  </si>
  <si>
    <t>Dry Bulk</t>
  </si>
  <si>
    <t>Commodity 1</t>
  </si>
  <si>
    <t>Commodity 2</t>
  </si>
  <si>
    <t>Commodity 3</t>
  </si>
  <si>
    <t>Commodity 4</t>
  </si>
  <si>
    <t>Commodity 5</t>
  </si>
  <si>
    <t>Commodity 6</t>
  </si>
  <si>
    <t>B</t>
  </si>
  <si>
    <t>Break Bulk</t>
  </si>
  <si>
    <t>C</t>
  </si>
  <si>
    <t>Liquid Bulk</t>
  </si>
  <si>
    <t>D</t>
  </si>
  <si>
    <t>Container (TEUs in brackets)</t>
  </si>
  <si>
    <t>20' Normal (Loaded)</t>
  </si>
  <si>
    <t>20' Reefer (Loaded)</t>
  </si>
  <si>
    <t>20' Normal (Empty)</t>
  </si>
  <si>
    <t>20' Reefer (Empty)</t>
  </si>
  <si>
    <t>40' Normal (Loaded)</t>
  </si>
  <si>
    <t>40' Reefer (Loaded)</t>
  </si>
  <si>
    <t>40' Normal (Empty)</t>
  </si>
  <si>
    <t>40' Reefer (Empty)</t>
  </si>
  <si>
    <t>above 40' Normal (Loaded)</t>
  </si>
  <si>
    <t>Above 40' Normal (Empty)</t>
  </si>
  <si>
    <t>Note :</t>
  </si>
  <si>
    <t>Only important Quantities are to be included. Rest can be clubbed in Other Commodities.</t>
  </si>
  <si>
    <t>Each commodity above can be further bifurcated for the type of operation. i.e. Mechanical or conventional</t>
  </si>
  <si>
    <t>L/</t>
  </si>
  <si>
    <t>Qty</t>
  </si>
  <si>
    <t>GRT</t>
  </si>
  <si>
    <t>Berth</t>
  </si>
  <si>
    <t>Port</t>
  </si>
  <si>
    <t>Pilotage/</t>
  </si>
  <si>
    <t>U</t>
  </si>
  <si>
    <t>(MTs)</t>
  </si>
  <si>
    <t>Hrs</t>
  </si>
  <si>
    <t>Dues</t>
  </si>
  <si>
    <t>Towage</t>
  </si>
  <si>
    <t>Amt</t>
  </si>
  <si>
    <t>E</t>
  </si>
  <si>
    <t>Cruise vessels</t>
  </si>
  <si>
    <t>L   = Loaded</t>
  </si>
  <si>
    <t>UL = Unloaded</t>
  </si>
  <si>
    <t>F-I</t>
  </si>
  <si>
    <t>Port :</t>
  </si>
  <si>
    <t>Year :</t>
  </si>
  <si>
    <t>(Rs. In crores)</t>
  </si>
  <si>
    <t>S.No</t>
  </si>
  <si>
    <t>Head</t>
  </si>
  <si>
    <t>Current Year</t>
  </si>
  <si>
    <t>Previous Year</t>
  </si>
  <si>
    <t>Operating Income</t>
  </si>
  <si>
    <t>Operating Expenditure</t>
  </si>
  <si>
    <t>Operating Surplus (1-2)</t>
  </si>
  <si>
    <t>Finance &amp; Miscellaneaus Income</t>
  </si>
  <si>
    <t>F-II</t>
  </si>
  <si>
    <t>Capital Work in Progress</t>
  </si>
  <si>
    <t>F</t>
  </si>
  <si>
    <t>Net Current Assets (D-E)</t>
  </si>
  <si>
    <t xml:space="preserve"> </t>
  </si>
  <si>
    <t xml:space="preserve">(ii) Other capital expenditure </t>
  </si>
  <si>
    <t>F-III</t>
  </si>
  <si>
    <t>Stores</t>
  </si>
  <si>
    <t>Security</t>
  </si>
  <si>
    <t>Medical</t>
  </si>
  <si>
    <t>Depreciation</t>
  </si>
  <si>
    <t>Description</t>
  </si>
  <si>
    <t>Return on Capital</t>
  </si>
  <si>
    <t>Operating Ratio</t>
  </si>
  <si>
    <t>Ratio of Cost of Earnings (activity-wise)</t>
  </si>
  <si>
    <t>S. No.</t>
  </si>
  <si>
    <r>
      <t>Current Year…….</t>
    </r>
    <r>
      <rPr>
        <i/>
        <sz val="12"/>
        <rFont val="Arial"/>
        <family val="2"/>
      </rPr>
      <t>(Year)</t>
    </r>
  </si>
  <si>
    <r>
      <t>Actual Expenditure in Xth Plan upto ….</t>
    </r>
    <r>
      <rPr>
        <sz val="10"/>
        <rFont val="Arial"/>
        <family val="2"/>
      </rPr>
      <t>(year)</t>
    </r>
  </si>
  <si>
    <t>Cumulative for the Plan Period</t>
  </si>
  <si>
    <t>Remarks</t>
  </si>
  <si>
    <r>
      <t>Approved outlay (annual)…</t>
    </r>
    <r>
      <rPr>
        <i/>
        <sz val="10"/>
        <rFont val="Arial"/>
        <family val="2"/>
      </rPr>
      <t>(year)</t>
    </r>
  </si>
  <si>
    <t>Internal Resources</t>
  </si>
  <si>
    <t>Budgetary Support</t>
  </si>
  <si>
    <t>Others (specify)</t>
  </si>
  <si>
    <t xml:space="preserve">Approved outlay </t>
  </si>
  <si>
    <t>Plan Works</t>
  </si>
  <si>
    <t>Continuing Schemes</t>
  </si>
  <si>
    <t>New Schemes</t>
  </si>
  <si>
    <t>Non-Plan Works</t>
  </si>
  <si>
    <t>Grand Total (A+B)</t>
  </si>
  <si>
    <t>a</t>
  </si>
  <si>
    <t>b</t>
  </si>
  <si>
    <t>c</t>
  </si>
  <si>
    <t>d</t>
  </si>
  <si>
    <t>e</t>
  </si>
  <si>
    <t>Cargo handling</t>
  </si>
  <si>
    <t>Vessel related income</t>
  </si>
  <si>
    <t>Railway earning</t>
  </si>
  <si>
    <t>Estate</t>
  </si>
  <si>
    <t>Salaries &amp; wages</t>
  </si>
  <si>
    <t>Other expenditure</t>
  </si>
  <si>
    <t>Operation/Maintenance</t>
  </si>
  <si>
    <t>Electricity</t>
  </si>
  <si>
    <t>f</t>
  </si>
  <si>
    <t>g</t>
  </si>
  <si>
    <t>Office administration</t>
  </si>
  <si>
    <t>Total Operating Expr</t>
  </si>
  <si>
    <t>Total Operating Income</t>
  </si>
  <si>
    <t>Finance &amp; Miscellaneaus Expr</t>
  </si>
  <si>
    <t>Cargo handling &amp; storage</t>
  </si>
  <si>
    <t>Port &amp; dock facilities</t>
  </si>
  <si>
    <t xml:space="preserve">Railway </t>
  </si>
  <si>
    <t>Others</t>
  </si>
  <si>
    <t>Total Net Block</t>
  </si>
  <si>
    <t>Financial Indicators</t>
  </si>
  <si>
    <t>Current yr</t>
  </si>
  <si>
    <t>Previous yr</t>
  </si>
  <si>
    <t>Capital Employed (Excl Work-in-progress)</t>
  </si>
  <si>
    <t>Net surplus before Tax</t>
  </si>
  <si>
    <t>Net surplus before Tax (excl Royalty income)</t>
  </si>
  <si>
    <t>RoCE including Royalty income (1b/1a)</t>
  </si>
  <si>
    <t>RoCE excluding Royalty income (1d/1a)</t>
  </si>
  <si>
    <t>Profit Ratio (Net surplus/Total income)</t>
  </si>
  <si>
    <t>Turnover Ratio (Net Surplus/Operating income)</t>
  </si>
  <si>
    <t>Operating Ratio (2a/2b) %</t>
  </si>
  <si>
    <t>Cargo Handling and Storage</t>
  </si>
  <si>
    <t>Port and Dock Facilities for Shipping</t>
  </si>
  <si>
    <t>Railway Workings</t>
  </si>
  <si>
    <t>Rentable Lands and Buildings</t>
  </si>
  <si>
    <t>Direct Cost (excl Depn &amp; Over heads)</t>
  </si>
  <si>
    <t>Total Cost (incl Depn &amp; Over heads)</t>
  </si>
  <si>
    <t>(percentage of Cost to Earnings</t>
  </si>
  <si>
    <t>Approved Outlay during Xth Plan</t>
  </si>
  <si>
    <t>Tarrif per GRT</t>
  </si>
  <si>
    <t>Rs. In Crores</t>
  </si>
  <si>
    <t>NAME OF ENTERPRISE:</t>
  </si>
  <si>
    <t>Income from cargo handling, storage charges,port and dock charges, railway earnings (excluding MI)</t>
  </si>
  <si>
    <t>MISC. INCOME</t>
  </si>
  <si>
    <t>RENTAL(Hiring charges rec.)</t>
  </si>
  <si>
    <t>ROYAlLITY(Other than natural resources)</t>
  </si>
  <si>
    <t xml:space="preserve"> SUBSIDY</t>
  </si>
  <si>
    <t>TAXES RECD.</t>
  </si>
  <si>
    <t>TOTAL RECEIPTS</t>
  </si>
  <si>
    <t>INSURANCE</t>
  </si>
  <si>
    <t>GODOWN RENT/LEASE RENTAL</t>
  </si>
  <si>
    <t>Repairs &amp; maintenance charges</t>
  </si>
  <si>
    <t>Other Intermediate Consumption</t>
  </si>
  <si>
    <t>Regn. Fees, Licence Fees etc.</t>
  </si>
  <si>
    <t>PRODT. TAX( Custom excise, sale tax)</t>
  </si>
  <si>
    <t>IMPORT DUTY</t>
  </si>
  <si>
    <t>S&amp;W(Gratuity, bonus etc.)</t>
  </si>
  <si>
    <t>Provident Fund</t>
  </si>
  <si>
    <t xml:space="preserve">Welfare Exp.(LTC, Medical, Housing Facility) </t>
  </si>
  <si>
    <t>TOTAL EXPENSES</t>
  </si>
  <si>
    <t>Interest Received</t>
  </si>
  <si>
    <t>Dividend Received</t>
  </si>
  <si>
    <t>Rent Received(Land &amp; Building)</t>
  </si>
  <si>
    <t>ROY. (ONR)</t>
  </si>
  <si>
    <t>TOTAL</t>
  </si>
  <si>
    <t>Interest Paid</t>
  </si>
  <si>
    <t>Dividend Paid</t>
  </si>
  <si>
    <t>Rent Paid(Land &amp; Building)</t>
  </si>
  <si>
    <t>Profit before tax</t>
  </si>
  <si>
    <t>(i) For  land acquisition</t>
  </si>
  <si>
    <t>Railway activity</t>
  </si>
  <si>
    <t>G Total</t>
  </si>
  <si>
    <t>Haulage</t>
  </si>
  <si>
    <t>Terminal</t>
  </si>
  <si>
    <t>Sp Port</t>
  </si>
  <si>
    <t>Charges</t>
  </si>
  <si>
    <t>Operating Cost Per MT</t>
  </si>
  <si>
    <t>Storage price per MT</t>
  </si>
  <si>
    <t>(7+8+9)</t>
  </si>
  <si>
    <t>(Col.10+Col.22)</t>
  </si>
  <si>
    <t>(19+20+21)</t>
  </si>
  <si>
    <t>Total(MT)</t>
  </si>
  <si>
    <t>(3+10)</t>
  </si>
  <si>
    <t>(7+14)</t>
  </si>
  <si>
    <t>No. of equipments</t>
  </si>
  <si>
    <t>Utilisation (hrs/days)</t>
  </si>
  <si>
    <t>Equipments Name</t>
  </si>
  <si>
    <t>Price charged per hr/day of usage(Rs.)</t>
  </si>
  <si>
    <t>:</t>
  </si>
  <si>
    <t>Total Operating cost (Rs.)</t>
  </si>
  <si>
    <t>Utilisation Unit (hrs/days)</t>
  </si>
  <si>
    <t>Port:</t>
  </si>
  <si>
    <t>Cargo Handling</t>
  </si>
  <si>
    <t>Transhipment</t>
  </si>
  <si>
    <t>Foreign Vessel</t>
  </si>
  <si>
    <t>Coastal Vessel</t>
  </si>
  <si>
    <t>Container</t>
  </si>
  <si>
    <t>Comm. &amp; Qty.</t>
  </si>
  <si>
    <t xml:space="preserve">GRT of vessels handled by category of vessels  </t>
  </si>
  <si>
    <t xml:space="preserve">    ……</t>
  </si>
  <si>
    <t>Note:  1. Only important Quantities are to be included. Rest can be clubbed in Other Commodities.</t>
  </si>
  <si>
    <t xml:space="preserve">          2. Weights can be assigned on the basis of operating revenue earned or net income( operative revenue earned - operating expenditure )</t>
  </si>
  <si>
    <t>Vessel handling</t>
  </si>
  <si>
    <t>Railway Operations</t>
  </si>
  <si>
    <t>Containers</t>
  </si>
  <si>
    <t>Equipment</t>
  </si>
  <si>
    <t>Storage</t>
  </si>
  <si>
    <t>Berthing &amp; Mooring</t>
  </si>
  <si>
    <t>Port Dues</t>
  </si>
  <si>
    <t>Towage and Pilot*</t>
  </si>
  <si>
    <t>Wagon Hire &amp; Haulage</t>
  </si>
  <si>
    <t>Terminal Charges</t>
  </si>
  <si>
    <t>Special port Charges</t>
  </si>
  <si>
    <t>Mechanical</t>
  </si>
  <si>
    <t>Conventional</t>
  </si>
  <si>
    <t>20'</t>
  </si>
  <si>
    <t>40'</t>
  </si>
  <si>
    <t>Coastal vessels</t>
  </si>
  <si>
    <t>Iron ore vessel</t>
  </si>
  <si>
    <t>Other vessel</t>
  </si>
  <si>
    <t>Iron Ore     Wharfage &amp; Other services ( if any )  and  price/ Unit of usage</t>
  </si>
  <si>
    <t>Coal</t>
  </si>
  <si>
    <t>FRM (Dry )  Warfage &amp; Other services ( if any )  and  price/ Unit of usage</t>
  </si>
  <si>
    <t>…………</t>
  </si>
  <si>
    <t>……….</t>
  </si>
  <si>
    <t>Iron &amp; Steel  Wharfage &amp; Other services ( if any )  and  price/ Unit of usage</t>
  </si>
  <si>
    <t>POL   services and  price/ Unit of usage</t>
  </si>
  <si>
    <t>FRM ( Liquid)  -  services   and  price/ Unit of usage</t>
  </si>
  <si>
    <t>Services and  price/unit charged from consumer.</t>
  </si>
  <si>
    <t xml:space="preserve">Name of equipment  &amp; price / Unit of usage charged               </t>
  </si>
  <si>
    <t xml:space="preserve">  Important Cargoes stored and price charged /unit space</t>
  </si>
  <si>
    <t>Services and Rate/Unit of usage</t>
  </si>
  <si>
    <t>Services and  price/unit of service</t>
  </si>
  <si>
    <t>Overseas vessels and Rate/Unit of service charged</t>
  </si>
  <si>
    <t>Coastal vessel and Rate/Unit of service charged</t>
  </si>
  <si>
    <t xml:space="preserve">Cargo commodity  &amp; price/unit charged </t>
  </si>
  <si>
    <t>* Categorisation may differ from port to port.</t>
  </si>
  <si>
    <t>Port Services</t>
  </si>
  <si>
    <t>Cargo Handling Activities</t>
  </si>
  <si>
    <t>Port and Dock Activities</t>
  </si>
  <si>
    <t>Railway Activity</t>
  </si>
  <si>
    <t>Type of Cargo</t>
  </si>
  <si>
    <t>Important Equipments</t>
  </si>
  <si>
    <t>Container Cargo</t>
  </si>
  <si>
    <t xml:space="preserve">Foreign vessel </t>
  </si>
  <si>
    <t>Coastal vessel</t>
  </si>
  <si>
    <t>Item 1 …..</t>
  </si>
  <si>
    <t>Item 2 …..</t>
  </si>
  <si>
    <t>Item 3 …..</t>
  </si>
  <si>
    <t>(Cost/Unit of cargo)</t>
  </si>
  <si>
    <t>Operating Cost per GRT for different vessel categories</t>
  </si>
  <si>
    <t>(Operating expenditure/Unit for important  commodities)</t>
  </si>
  <si>
    <t>( Rs. Lakhs)</t>
  </si>
  <si>
    <t>Income Related Information</t>
  </si>
  <si>
    <t>SALES</t>
  </si>
  <si>
    <t>RENTAL</t>
  </si>
  <si>
    <t xml:space="preserve"> SUBSIDY Received</t>
  </si>
  <si>
    <t>Expenditure related Information</t>
  </si>
  <si>
    <t>ENERGY PURCHASED</t>
  </si>
  <si>
    <t>INSURANCE.</t>
  </si>
  <si>
    <t>ROY. (OTNR)</t>
  </si>
  <si>
    <t>REPAIR&amp;Maintenance</t>
  </si>
  <si>
    <t>TRPT.  CHARGES</t>
  </si>
  <si>
    <t>Indirect Taxes Paid</t>
  </si>
  <si>
    <t>DEP. BOOK VALUE</t>
  </si>
  <si>
    <t>DEP. REVA.</t>
  </si>
  <si>
    <t>COMP. OF EMP.</t>
  </si>
  <si>
    <t xml:space="preserve">S&amp;W </t>
  </si>
  <si>
    <t>PF</t>
  </si>
  <si>
    <t>Welfare Expenses</t>
  </si>
  <si>
    <t>Rent Paid</t>
  </si>
  <si>
    <t>Profit Before Tax</t>
  </si>
  <si>
    <t>Analysis Sheet for Non-Financial Corporations</t>
  </si>
  <si>
    <t>2007-08</t>
  </si>
  <si>
    <t>Flows</t>
  </si>
  <si>
    <t>Mumbai Port Trust</t>
  </si>
  <si>
    <t>Govt./Statutory[G/S]</t>
  </si>
  <si>
    <t>IDENTIFICATION</t>
  </si>
  <si>
    <t>Centre/State</t>
  </si>
  <si>
    <t>Name of Industry</t>
  </si>
  <si>
    <t>Port trust</t>
  </si>
  <si>
    <t>CURRENT YEAR</t>
  </si>
  <si>
    <t>Output</t>
  </si>
  <si>
    <t>Sum[1:8,9.2,10]-</t>
  </si>
  <si>
    <t>GOODS TO EMPLOYEES</t>
  </si>
  <si>
    <t>[13.1+13.3+</t>
  </si>
  <si>
    <t>12.6+12.8]</t>
  </si>
  <si>
    <t>GOODS USED FOR OWN USE</t>
  </si>
  <si>
    <t>Output for own final use(6)</t>
  </si>
  <si>
    <t>NET INC. IN STOCKS</t>
  </si>
  <si>
    <t>Stocks(7)</t>
  </si>
  <si>
    <t>CL. STOCK</t>
  </si>
  <si>
    <t>OP. STOCK</t>
  </si>
  <si>
    <t>ATFA(Amount transferred to fixed assets)</t>
  </si>
  <si>
    <t>Own Account Capital Formation(8)</t>
  </si>
  <si>
    <t>PRODUCTION SUBSIDY</t>
  </si>
  <si>
    <t>SUBS</t>
  </si>
  <si>
    <t>PRODUCT SUBSIDY</t>
  </si>
  <si>
    <t>IDIES</t>
  </si>
  <si>
    <t>INTEREST SUBSIDY</t>
  </si>
  <si>
    <t>[9]</t>
  </si>
  <si>
    <t>INS.</t>
  </si>
  <si>
    <t>INTER</t>
  </si>
  <si>
    <t>MEDIATE</t>
  </si>
  <si>
    <t>CONSUMPTION</t>
  </si>
  <si>
    <t>R&amp;M</t>
  </si>
  <si>
    <t>SUM[12.1:12.5,</t>
  </si>
  <si>
    <t>12.5.1</t>
  </si>
  <si>
    <t>BLDG.</t>
  </si>
  <si>
    <t>12.7,71]</t>
  </si>
  <si>
    <t>12.5.2</t>
  </si>
  <si>
    <t>OTHER CONST.</t>
  </si>
  <si>
    <t>12.5.3</t>
  </si>
  <si>
    <t>Plant &amp; Machinery</t>
  </si>
  <si>
    <t>12.5.4</t>
  </si>
  <si>
    <t>OTHERS</t>
  </si>
  <si>
    <t xml:space="preserve">OIC </t>
  </si>
  <si>
    <t>PUR. OF RESALE</t>
  </si>
  <si>
    <t>VAT</t>
  </si>
  <si>
    <t>INDIRECT</t>
  </si>
  <si>
    <t>PRODN. TAX</t>
  </si>
  <si>
    <t>CHARGES</t>
  </si>
  <si>
    <t>PRODT. TAX</t>
  </si>
  <si>
    <t>[13]</t>
  </si>
  <si>
    <t>CFC</t>
  </si>
  <si>
    <t>[14]</t>
  </si>
  <si>
    <t>COMP.</t>
  </si>
  <si>
    <t>OF</t>
  </si>
  <si>
    <t>EMPLO</t>
  </si>
  <si>
    <t>OSC</t>
  </si>
  <si>
    <t>YEES</t>
  </si>
  <si>
    <t>ESCK</t>
  </si>
  <si>
    <t>[15]</t>
  </si>
  <si>
    <t>OPERATING SURPLUS</t>
  </si>
  <si>
    <t>OS</t>
  </si>
  <si>
    <t>19.1.1</t>
  </si>
  <si>
    <t>FROM SUBSIDIARIES</t>
  </si>
  <si>
    <t>PROPERTY INCOME[19]</t>
  </si>
  <si>
    <t>19.1.2</t>
  </si>
  <si>
    <t>FROM OTHERS</t>
  </si>
  <si>
    <t>INTEREST[19.1]</t>
  </si>
  <si>
    <t>DIVIDEND</t>
  </si>
  <si>
    <t>RENT (OTHP)</t>
  </si>
  <si>
    <t>INS. CLAIMS</t>
  </si>
  <si>
    <t>REFUND OF IT</t>
  </si>
  <si>
    <t>OCT</t>
  </si>
  <si>
    <t>CT GOVT.</t>
  </si>
  <si>
    <t>CT NON-GOVT.</t>
  </si>
  <si>
    <t>CG/CL</t>
  </si>
  <si>
    <t>GAIN ON EXCHANGE</t>
  </si>
  <si>
    <t>INC. DUE TO SALE INVEST.</t>
  </si>
  <si>
    <t>BAD DEBTS</t>
  </si>
  <si>
    <t>EXCESS PROV.</t>
  </si>
  <si>
    <t xml:space="preserve">OTHERS </t>
  </si>
  <si>
    <t>WRITTEN BACK[26]</t>
  </si>
  <si>
    <t xml:space="preserve">CAP. RES. </t>
  </si>
  <si>
    <t>TRANSFER</t>
  </si>
  <si>
    <t xml:space="preserve">OTHER RES. </t>
  </si>
  <si>
    <t>FROM RESERVES [27]</t>
  </si>
  <si>
    <t>TLA(Transfer from last account)</t>
  </si>
  <si>
    <t>30.1.1</t>
  </si>
  <si>
    <t>TO SUB.</t>
  </si>
  <si>
    <t>PROPERTY INCOME[30]</t>
  </si>
  <si>
    <t>30.1.2</t>
  </si>
  <si>
    <t>TO  OTHER</t>
  </si>
  <si>
    <t>INTEREST[30.1]</t>
  </si>
  <si>
    <t>DIV</t>
  </si>
  <si>
    <t>INCOME TAX</t>
  </si>
  <si>
    <t>OTHER C.T.</t>
  </si>
  <si>
    <t>TO OTHERS</t>
  </si>
  <si>
    <t>LOSS ON EXCHANGE</t>
  </si>
  <si>
    <t>LOSS DUE TO INVEST.</t>
  </si>
  <si>
    <t>PBDD</t>
  </si>
  <si>
    <t>CAP. RES.</t>
  </si>
  <si>
    <t>TTR</t>
  </si>
  <si>
    <t>OTHER RES.</t>
  </si>
  <si>
    <t>[36]</t>
  </si>
  <si>
    <t>EPY(Exp. Previous year)</t>
  </si>
  <si>
    <t>TBS(Transfer to Balance Sheet)</t>
  </si>
  <si>
    <t>BALANCE SHEET ANALYSIS</t>
  </si>
  <si>
    <t>LIABILITIES</t>
  </si>
  <si>
    <t>Change</t>
  </si>
  <si>
    <t>PUC</t>
  </si>
  <si>
    <t>SHARES &amp; OTHER EQUITY</t>
  </si>
  <si>
    <t>SAM(Share Appn, money)</t>
  </si>
  <si>
    <t>[40]</t>
  </si>
  <si>
    <t>41.1.1</t>
  </si>
  <si>
    <t>SHARE PREM.</t>
  </si>
  <si>
    <t>CAPITAL</t>
  </si>
  <si>
    <t>41.1.2</t>
  </si>
  <si>
    <t>REVAL. RES.</t>
  </si>
  <si>
    <t>RESERVES</t>
  </si>
  <si>
    <t>41.1.3</t>
  </si>
  <si>
    <t>OTHER CAPITAL RES.</t>
  </si>
  <si>
    <t>[41.1]</t>
  </si>
  <si>
    <t>GENERAL RESERVE</t>
  </si>
  <si>
    <t>OTHER RESERVE</t>
  </si>
  <si>
    <t>OTHER RES. (FROM P&amp;L)</t>
  </si>
  <si>
    <t>SURPLUS</t>
  </si>
  <si>
    <t>INVEST. GRANT</t>
  </si>
  <si>
    <t xml:space="preserve">CAPITAL </t>
  </si>
  <si>
    <t>DEBT. CANCEL.</t>
  </si>
  <si>
    <t>OTHER CAP. TRA. (NEC)</t>
  </si>
  <si>
    <t>[42]</t>
  </si>
  <si>
    <t>BANKS</t>
  </si>
  <si>
    <t>L</t>
  </si>
  <si>
    <t>FINAN. INSTI.</t>
  </si>
  <si>
    <t>O</t>
  </si>
  <si>
    <t>NON-FIN INSTI.</t>
  </si>
  <si>
    <t>GEN. GOVT.</t>
  </si>
  <si>
    <t>N</t>
  </si>
  <si>
    <t>FOREIGN LOANS</t>
  </si>
  <si>
    <t>S</t>
  </si>
  <si>
    <t>OTHER(NEC)</t>
  </si>
  <si>
    <t>[43]</t>
  </si>
  <si>
    <t>SECU. OTH. THAN SHARES</t>
  </si>
  <si>
    <t>T.C.A(Trade, credit, advance)</t>
  </si>
  <si>
    <t>FOREIGN LIAB.</t>
  </si>
  <si>
    <t>OAP(Other Acc. Payable)</t>
  </si>
  <si>
    <t>TOTAL LIAB.</t>
  </si>
  <si>
    <t>FIXED ASSETS</t>
  </si>
  <si>
    <t>Addition</t>
  </si>
  <si>
    <t>Deduction</t>
  </si>
  <si>
    <t>Chk</t>
  </si>
  <si>
    <t>LAND</t>
  </si>
  <si>
    <t>TANGIBLE</t>
  </si>
  <si>
    <t>SUBSO. ASSE.</t>
  </si>
  <si>
    <t>N-PRODUCED</t>
  </si>
  <si>
    <t>MAJOR IMPR. IN TANG</t>
  </si>
  <si>
    <t>[49]</t>
  </si>
  <si>
    <t>DWELLINGS</t>
  </si>
  <si>
    <t>50.2.A</t>
  </si>
  <si>
    <t>OTH. BLDG.</t>
  </si>
  <si>
    <t>50.2.B</t>
  </si>
  <si>
    <t>OTH. STR.</t>
  </si>
  <si>
    <t>PRODUCED</t>
  </si>
  <si>
    <t>P&amp;M</t>
  </si>
  <si>
    <t>[50]</t>
  </si>
  <si>
    <t>TRANS. EQUIP.</t>
  </si>
  <si>
    <t>O.E.</t>
  </si>
  <si>
    <t>CULTI. ASSETS</t>
  </si>
  <si>
    <t>MINERAL EXPLO.</t>
  </si>
  <si>
    <t>INTANGIBLE</t>
  </si>
  <si>
    <t>COMPUTER SOFT.</t>
  </si>
  <si>
    <t>OTH. INTEN. ASSETS</t>
  </si>
  <si>
    <t>[51]</t>
  </si>
  <si>
    <t>PATEN. ENTT.</t>
  </si>
  <si>
    <t>x</t>
  </si>
  <si>
    <t>LEASES &amp; OTH. TRANS.</t>
  </si>
  <si>
    <t>OTHER INT.  NON PRO.  ASS.</t>
  </si>
  <si>
    <t>[52]</t>
  </si>
  <si>
    <t>DED</t>
  </si>
  <si>
    <t>TOTAL NET OF CFC (A)</t>
  </si>
  <si>
    <t>OTHER CONSTN.</t>
  </si>
  <si>
    <t>CAPITAL WORK</t>
  </si>
  <si>
    <t>IN</t>
  </si>
  <si>
    <t>TRPT.  EQUIP.</t>
  </si>
  <si>
    <t>PROGRESS</t>
  </si>
  <si>
    <t>UNALLO.</t>
  </si>
  <si>
    <t>[57]</t>
  </si>
  <si>
    <t>EDC(Exp. During Constn.)</t>
  </si>
  <si>
    <t>TOTAL CWP &amp; EDC (B)</t>
  </si>
  <si>
    <t xml:space="preserve">TOTAL A+B  </t>
  </si>
  <si>
    <t>TOTAL NET FIX ASSET(C)</t>
  </si>
  <si>
    <t>VAL.</t>
  </si>
  <si>
    <t>GOVT. SECUR. (SOTS)</t>
  </si>
  <si>
    <t>SECURITIES</t>
  </si>
  <si>
    <t>PUBLIC CORP. SECUR.</t>
  </si>
  <si>
    <t>OTHER THAN</t>
  </si>
  <si>
    <t>PRIVATE CORP. SECUR.</t>
  </si>
  <si>
    <t>SHARES[63]</t>
  </si>
  <si>
    <t>PUB. CORP.</t>
  </si>
  <si>
    <t>SHARES &amp; OTH.</t>
  </si>
  <si>
    <t>PRIV. CORP.</t>
  </si>
  <si>
    <t>EQUITIES[64]</t>
  </si>
  <si>
    <t>M&amp;S(Material &amp; Supply)</t>
  </si>
  <si>
    <t>INVENTORIES</t>
  </si>
  <si>
    <t>WORK IN PROG.</t>
  </si>
  <si>
    <t>[65]</t>
  </si>
  <si>
    <t>FINI. GOODS</t>
  </si>
  <si>
    <t xml:space="preserve">CURRENCY </t>
  </si>
  <si>
    <t>CURRENCY &amp;</t>
  </si>
  <si>
    <t>TRANS. DEPOSITS</t>
  </si>
  <si>
    <t>DEPOSITS</t>
  </si>
  <si>
    <t>OTH. DEPOSITS</t>
  </si>
  <si>
    <t>[66]</t>
  </si>
  <si>
    <t>EMPLOYEES</t>
  </si>
  <si>
    <t>LOANS TO</t>
  </si>
  <si>
    <t>OTHER</t>
  </si>
  <si>
    <t>[67]</t>
  </si>
  <si>
    <t>TCA(Trade, credit, advance)</t>
  </si>
  <si>
    <t>FOREIGN. FIN. ASSETS</t>
  </si>
  <si>
    <t>OAR(Other Acc. receivables)</t>
  </si>
  <si>
    <t>MISC. EXPEN.</t>
  </si>
  <si>
    <t>LOSS</t>
  </si>
  <si>
    <t>TOTAL ASSETS</t>
  </si>
  <si>
    <t>CONSISTENCY CHECKS</t>
  </si>
  <si>
    <t>Prod A/c(Res=uses)</t>
  </si>
  <si>
    <t>CHECK-1</t>
  </si>
  <si>
    <t>[11]-[17]=0</t>
  </si>
  <si>
    <t>Inc &amp; Outlay A/c(Res=Uses)</t>
  </si>
  <si>
    <t>CHECK-2</t>
  </si>
  <si>
    <t>[29]-[39]=0</t>
  </si>
  <si>
    <t>Bal Sheet(Assets=Liab.)</t>
  </si>
  <si>
    <t>CHECK-3</t>
  </si>
  <si>
    <t>[48]-[73]=0</t>
  </si>
  <si>
    <t>CFC(Prod A/c)=CFC(BS)</t>
  </si>
  <si>
    <t>CHECK-4</t>
  </si>
  <si>
    <t>[14.4+14.5]-[54]=0</t>
  </si>
  <si>
    <t>TTR(OR)-TFR(OR)-Gen Res-OR(P&amp; L A/c)=0</t>
  </si>
  <si>
    <t>CHECK-5</t>
  </si>
  <si>
    <t>[36.2]-[27.2]-[41.2]-[41.4]=0</t>
  </si>
  <si>
    <t>TBS-TLA-SURPLUS+LOSS</t>
  </si>
  <si>
    <t>CHECK-6</t>
  </si>
  <si>
    <t>[38]-[28]-[41.5]+[72]=0</t>
  </si>
  <si>
    <t>GDP</t>
  </si>
  <si>
    <t>Saving</t>
  </si>
  <si>
    <t>Cargo handling(excluding royalty income)</t>
  </si>
  <si>
    <t>Royalty Income</t>
  </si>
  <si>
    <t>Total Income(1+4+5)</t>
  </si>
  <si>
    <t>Total Expenditure(2+6)</t>
  </si>
  <si>
    <t>Net Surplus (7-8)</t>
  </si>
  <si>
    <t>Fixed Operating  Assets (Net Block)</t>
  </si>
  <si>
    <t>Estate (Operating assets)</t>
  </si>
  <si>
    <t>Capital Expenditure under PPP</t>
  </si>
  <si>
    <t>G</t>
  </si>
  <si>
    <t>By Port</t>
  </si>
  <si>
    <t>By Private operators)</t>
  </si>
  <si>
    <t>Investments*</t>
  </si>
  <si>
    <t>H</t>
  </si>
  <si>
    <t>Capital Employed (Net)</t>
  </si>
  <si>
    <t>Current Assets</t>
  </si>
  <si>
    <t xml:space="preserve">Current Liabilities </t>
  </si>
  <si>
    <t>Total Operating expenditure</t>
  </si>
  <si>
    <t>Operating expenditure</t>
  </si>
  <si>
    <t>Fertilizer  Wharfage &amp; Other services ( if any )  and  price/ Unit of usage</t>
  </si>
  <si>
    <t>Overseas vessels</t>
  </si>
  <si>
    <t>Price per MT charged from consumer</t>
  </si>
  <si>
    <t>Cargo Handling &amp; Storage$</t>
  </si>
  <si>
    <t xml:space="preserve">$ - Loaded and Unloaded seperately </t>
  </si>
  <si>
    <t xml:space="preserve">Earned </t>
  </si>
  <si>
    <t>Per MT</t>
  </si>
  <si>
    <t>Earned</t>
  </si>
  <si>
    <t>Amount earned per hour/day</t>
  </si>
  <si>
    <t>Railway expenditure</t>
  </si>
  <si>
    <t>Estate expenditure</t>
  </si>
  <si>
    <t>F-XVI</t>
  </si>
  <si>
    <t>F-XV</t>
  </si>
  <si>
    <t>F-XIV</t>
  </si>
  <si>
    <t>F-XIII</t>
  </si>
  <si>
    <t>F-XII</t>
  </si>
  <si>
    <t>Amoun</t>
  </si>
  <si>
    <t>F-X</t>
  </si>
  <si>
    <t xml:space="preserve">Operating ccost </t>
  </si>
  <si>
    <t>Operating Cost</t>
  </si>
  <si>
    <t xml:space="preserve">Operating Cost </t>
  </si>
  <si>
    <t>F-IX</t>
  </si>
  <si>
    <t>F-VIII</t>
  </si>
  <si>
    <t>F-VII</t>
  </si>
  <si>
    <t>F-VI</t>
  </si>
  <si>
    <t>F-V</t>
  </si>
  <si>
    <t>Vessel related expenditure</t>
  </si>
  <si>
    <t>F-IV</t>
  </si>
  <si>
    <t>(ii)</t>
  </si>
  <si>
    <t>(iii)</t>
  </si>
  <si>
    <t>(i) ( Please see note 2. below)</t>
  </si>
  <si>
    <t>Net Capital Employed</t>
  </si>
  <si>
    <t xml:space="preserve"> PORT:</t>
  </si>
  <si>
    <t>Purchace of Goods &amp; Services</t>
  </si>
  <si>
    <t>Financial Data of  Private Terminal Operator</t>
  </si>
  <si>
    <t xml:space="preserve"> For all the services  whose prices/unit of usage  are covered in the index, the revenue earned from such services would also be required for the base year ( to be decided at the time of compilation of Index) for determining the proportionate value(weight) of that service in the services provided by the Port.</t>
  </si>
  <si>
    <t>Note: 1.</t>
  </si>
  <si>
    <t>F-VII (Contd.)</t>
  </si>
  <si>
    <t>F-VIII (Contd.)</t>
  </si>
  <si>
    <t>3. Only important cargo/service activities whose operating costs are regularly monitored and important for TAMP purpose may be included. All other cargo cost could be clubbed in Other Cargo/activities.</t>
  </si>
  <si>
    <t>2. For equipment, cost will include maintenance cost plus depreciation during that period.</t>
  </si>
  <si>
    <t>1. Weights to a service shall be apportioned  as per revenue share earned by these activities in the base year.</t>
  </si>
  <si>
    <t>F-X (Contd.)</t>
  </si>
  <si>
    <t>F-XI (Contd.)</t>
  </si>
  <si>
    <t xml:space="preserve">F-XI </t>
  </si>
  <si>
    <t>Operating Expenditure by Head of Expenditure</t>
  </si>
  <si>
    <t>Year:</t>
  </si>
  <si>
    <t>Capital Expenditure on Plan and Non-Plan Schemes</t>
  </si>
  <si>
    <t>Berth Hire Charges Earned</t>
  </si>
  <si>
    <t xml:space="preserve">      (Rs. In crores)</t>
  </si>
  <si>
    <t>X</t>
  </si>
  <si>
    <t>Particulars</t>
  </si>
  <si>
    <t>Quarter ending current year:</t>
  </si>
  <si>
    <t>Quarter ending previous year:</t>
  </si>
  <si>
    <t>Income &amp;  Expenditure of Major Port</t>
  </si>
  <si>
    <t>Application of Funds and other Financial Statistics of Major Port</t>
  </si>
  <si>
    <t>Name of Terminal Operator :</t>
  </si>
  <si>
    <t>Note:1. Operating expenditure to be apportioned as recommended in concepts and definitions</t>
  </si>
  <si>
    <t xml:space="preserve">        2. Separate data for each terminal operator at  a Major Port be furnished.</t>
  </si>
  <si>
    <t xml:space="preserve">Port Services for Consumer Price Index </t>
  </si>
  <si>
    <t>Port Services for Index of Service Production</t>
  </si>
  <si>
    <t xml:space="preserve">Port Services for Producers Prices Index </t>
  </si>
  <si>
    <t xml:space="preserve">Data Requirement of Cargo Handling Activity for Port Service Indices </t>
  </si>
  <si>
    <t>Data Requirement of Vessel Related Activity for Port Service Indices</t>
  </si>
  <si>
    <t>Data Requirement of Railway Activity for  Port Service Indices</t>
  </si>
  <si>
    <t xml:space="preserve"> Data Requirement of  Port Equipments for Port Service Indices</t>
  </si>
  <si>
    <t xml:space="preserve">Previous Year </t>
  </si>
  <si>
    <t>Data Required for Quarterly GDP from Major Port</t>
  </si>
  <si>
    <t xml:space="preserve">Data Requirement for Gross Domestic Product (GDP) and Other Macro Economic Aggregates from Major Port </t>
  </si>
  <si>
    <t xml:space="preserve">Note:  </t>
  </si>
  <si>
    <t>2. Operating Income and expenditure of all commodities whose share in total cargo handled is more than 15% is to be separately furnished. For remaining commodities, information may be included in others.</t>
  </si>
  <si>
    <t>1. Operating Expenditure to be apportioned as recommended in concepts and definitions.</t>
  </si>
  <si>
    <t>* Investments excluding Statutory investments like PF, Pension, Gratuity, Leave encashment etc.</t>
  </si>
  <si>
    <t>(Cost/  Unit of cargo)</t>
  </si>
  <si>
    <t xml:space="preserve">Equip-ment- 1 </t>
  </si>
  <si>
    <t>`</t>
  </si>
  <si>
    <t>Equip-ment- 2</t>
  </si>
  <si>
    <t>Equip-ment- 3</t>
  </si>
  <si>
    <t>Management and General Administration expenditure as per PL Account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</si>
</sst>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9"/>
      <name val="Arial"/>
      <family val="0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wrapText="1"/>
    </xf>
    <xf numFmtId="1" fontId="1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23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right"/>
    </xf>
    <xf numFmtId="0" fontId="1" fillId="0" borderId="14" xfId="0" applyFont="1" applyFill="1" applyBorder="1" applyAlignment="1">
      <alignment vertical="top"/>
    </xf>
    <xf numFmtId="0" fontId="1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right" wrapText="1"/>
    </xf>
    <xf numFmtId="0" fontId="1" fillId="0" borderId="26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0" fillId="0" borderId="2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top"/>
    </xf>
    <xf numFmtId="0" fontId="0" fillId="0" borderId="2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1" fillId="0" borderId="57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4" fillId="0" borderId="27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1" fontId="4" fillId="0" borderId="49" xfId="0" applyNumberFormat="1" applyFont="1" applyFill="1" applyBorder="1" applyAlignment="1">
      <alignment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wrapText="1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/>
    </xf>
    <xf numFmtId="0" fontId="0" fillId="0" borderId="20" xfId="0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7">
      <selection activeCell="A1" sqref="A1:D40"/>
    </sheetView>
  </sheetViews>
  <sheetFormatPr defaultColWidth="9.140625" defaultRowHeight="12.75"/>
  <cols>
    <col min="1" max="1" width="5.8515625" style="6" bestFit="1" customWidth="1"/>
    <col min="2" max="2" width="35.00390625" style="6" customWidth="1"/>
    <col min="3" max="4" width="22.8515625" style="6" customWidth="1"/>
    <col min="5" max="16384" width="9.140625" style="6" customWidth="1"/>
  </cols>
  <sheetData>
    <row r="1" spans="1:4" ht="12.75">
      <c r="A1" s="330" t="s">
        <v>58</v>
      </c>
      <c r="B1" s="330"/>
      <c r="C1" s="330"/>
      <c r="D1" s="330"/>
    </row>
    <row r="2" spans="1:4" ht="15.75" customHeight="1">
      <c r="A2" s="329" t="s">
        <v>593</v>
      </c>
      <c r="B2" s="329"/>
      <c r="C2" s="329"/>
      <c r="D2" s="329"/>
    </row>
    <row r="3" spans="1:4" ht="15.75">
      <c r="A3" s="112"/>
      <c r="B3" s="112"/>
      <c r="C3" s="112"/>
      <c r="D3" s="112"/>
    </row>
    <row r="4" spans="1:4" s="115" customFormat="1" ht="12.75">
      <c r="A4" s="113" t="s">
        <v>59</v>
      </c>
      <c r="B4" s="114"/>
      <c r="C4" s="114"/>
      <c r="D4" s="114" t="s">
        <v>60</v>
      </c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16" t="s">
        <v>61</v>
      </c>
    </row>
    <row r="7" spans="1:4" ht="12.75">
      <c r="A7" s="117" t="s">
        <v>62</v>
      </c>
      <c r="B7" s="117" t="s">
        <v>63</v>
      </c>
      <c r="C7" s="117" t="s">
        <v>64</v>
      </c>
      <c r="D7" s="117" t="s">
        <v>65</v>
      </c>
    </row>
    <row r="8" spans="1:4" ht="12.75">
      <c r="A8" s="117">
        <v>1</v>
      </c>
      <c r="B8" s="117">
        <v>2</v>
      </c>
      <c r="C8" s="117">
        <v>3</v>
      </c>
      <c r="D8" s="117">
        <v>4</v>
      </c>
    </row>
    <row r="9" spans="1:4" ht="12.75">
      <c r="A9" s="118"/>
      <c r="B9" s="118"/>
      <c r="C9" s="118"/>
      <c r="D9" s="118"/>
    </row>
    <row r="10" spans="1:4" ht="12.75">
      <c r="A10" s="119">
        <v>1</v>
      </c>
      <c r="B10" s="3" t="s">
        <v>66</v>
      </c>
      <c r="C10" s="22"/>
      <c r="D10" s="21"/>
    </row>
    <row r="11" spans="1:4" ht="16.5" customHeight="1">
      <c r="A11" s="120" t="s">
        <v>100</v>
      </c>
      <c r="B11" s="121" t="s">
        <v>521</v>
      </c>
      <c r="C11" s="22"/>
      <c r="D11" s="21"/>
    </row>
    <row r="12" spans="1:4" ht="16.5" customHeight="1">
      <c r="A12" s="120"/>
      <c r="B12" s="121" t="s">
        <v>569</v>
      </c>
      <c r="C12" s="22"/>
      <c r="D12" s="21"/>
    </row>
    <row r="13" spans="1:4" ht="16.5" customHeight="1">
      <c r="A13" s="120"/>
      <c r="B13" s="121" t="s">
        <v>567</v>
      </c>
      <c r="C13" s="22"/>
      <c r="D13" s="21"/>
    </row>
    <row r="14" spans="1:4" ht="16.5" customHeight="1">
      <c r="A14" s="120"/>
      <c r="B14" s="121" t="s">
        <v>568</v>
      </c>
      <c r="C14" s="22"/>
      <c r="D14" s="21"/>
    </row>
    <row r="15" spans="1:4" ht="12.75">
      <c r="A15" s="120" t="s">
        <v>101</v>
      </c>
      <c r="B15" s="121" t="s">
        <v>106</v>
      </c>
      <c r="C15" s="22"/>
      <c r="D15" s="21"/>
    </row>
    <row r="16" spans="1:4" ht="12.75">
      <c r="A16" s="120" t="s">
        <v>102</v>
      </c>
      <c r="B16" s="121" t="s">
        <v>107</v>
      </c>
      <c r="C16" s="22"/>
      <c r="D16" s="21"/>
    </row>
    <row r="17" spans="1:4" ht="12.75">
      <c r="A17" s="120" t="s">
        <v>103</v>
      </c>
      <c r="B17" s="121" t="s">
        <v>108</v>
      </c>
      <c r="C17" s="22"/>
      <c r="D17" s="21"/>
    </row>
    <row r="18" spans="1:4" ht="12.75">
      <c r="A18" s="120"/>
      <c r="B18" s="3" t="s">
        <v>117</v>
      </c>
      <c r="C18" s="22"/>
      <c r="D18" s="21"/>
    </row>
    <row r="19" spans="1:4" ht="12.75">
      <c r="A19" s="120"/>
      <c r="B19" s="3"/>
      <c r="C19" s="22"/>
      <c r="D19" s="21"/>
    </row>
    <row r="20" spans="1:4" s="12" customFormat="1" ht="12.75">
      <c r="A20" s="119">
        <v>2</v>
      </c>
      <c r="B20" s="3" t="s">
        <v>67</v>
      </c>
      <c r="C20" s="22"/>
      <c r="D20" s="22"/>
    </row>
    <row r="21" spans="1:4" ht="12.75">
      <c r="A21" s="120" t="s">
        <v>100</v>
      </c>
      <c r="B21" s="121" t="s">
        <v>105</v>
      </c>
      <c r="C21" s="22"/>
      <c r="D21" s="21"/>
    </row>
    <row r="22" spans="1:4" ht="12.75">
      <c r="A22" s="120"/>
      <c r="B22" s="121" t="s">
        <v>569</v>
      </c>
      <c r="C22" s="22"/>
      <c r="D22" s="21"/>
    </row>
    <row r="23" spans="1:4" ht="12.75">
      <c r="A23" s="120"/>
      <c r="B23" s="121" t="s">
        <v>567</v>
      </c>
      <c r="C23" s="22"/>
      <c r="D23" s="21"/>
    </row>
    <row r="24" spans="1:4" ht="12.75">
      <c r="A24" s="120"/>
      <c r="B24" s="121" t="s">
        <v>568</v>
      </c>
      <c r="C24" s="22"/>
      <c r="D24" s="21"/>
    </row>
    <row r="25" spans="1:4" ht="12.75">
      <c r="A25" s="120" t="s">
        <v>101</v>
      </c>
      <c r="B25" s="121" t="s">
        <v>565</v>
      </c>
      <c r="C25" s="22"/>
      <c r="D25" s="21"/>
    </row>
    <row r="26" spans="1:4" ht="12.75">
      <c r="A26" s="120" t="s">
        <v>102</v>
      </c>
      <c r="B26" s="121" t="s">
        <v>548</v>
      </c>
      <c r="C26" s="22"/>
      <c r="D26" s="21"/>
    </row>
    <row r="27" spans="1:4" ht="12.75">
      <c r="A27" s="120" t="s">
        <v>103</v>
      </c>
      <c r="B27" s="121" t="s">
        <v>549</v>
      </c>
      <c r="C27" s="22"/>
      <c r="D27" s="21"/>
    </row>
    <row r="28" spans="1:4" ht="12.75">
      <c r="A28" s="120"/>
      <c r="B28" s="3" t="s">
        <v>116</v>
      </c>
      <c r="C28" s="21"/>
      <c r="D28" s="21"/>
    </row>
    <row r="29" spans="1:4" ht="12.75">
      <c r="A29" s="120"/>
      <c r="B29" s="3"/>
      <c r="C29" s="21"/>
      <c r="D29" s="21"/>
    </row>
    <row r="30" spans="1:4" ht="12.75">
      <c r="A30" s="119">
        <v>3</v>
      </c>
      <c r="B30" s="3" t="s">
        <v>68</v>
      </c>
      <c r="C30" s="21"/>
      <c r="D30" s="21"/>
    </row>
    <row r="31" spans="1:4" ht="12.75">
      <c r="A31" s="119"/>
      <c r="B31" s="3"/>
      <c r="C31" s="21"/>
      <c r="D31" s="21"/>
    </row>
    <row r="32" spans="1:4" ht="12.75">
      <c r="A32" s="119">
        <v>4</v>
      </c>
      <c r="B32" s="3" t="s">
        <v>69</v>
      </c>
      <c r="C32" s="21"/>
      <c r="D32" s="21"/>
    </row>
    <row r="33" spans="1:4" ht="12.75">
      <c r="A33" s="119">
        <v>5</v>
      </c>
      <c r="B33" s="3" t="s">
        <v>522</v>
      </c>
      <c r="C33" s="21"/>
      <c r="D33" s="21"/>
    </row>
    <row r="34" spans="1:4" ht="12.75">
      <c r="A34" s="119">
        <v>6</v>
      </c>
      <c r="B34" s="3" t="s">
        <v>118</v>
      </c>
      <c r="C34" s="21"/>
      <c r="D34" s="21"/>
    </row>
    <row r="35" spans="1:4" ht="12.75">
      <c r="A35" s="119"/>
      <c r="B35" s="3"/>
      <c r="C35" s="21"/>
      <c r="D35" s="21"/>
    </row>
    <row r="36" spans="1:4" ht="12.75">
      <c r="A36" s="119">
        <v>7</v>
      </c>
      <c r="B36" s="3" t="s">
        <v>523</v>
      </c>
      <c r="C36" s="21"/>
      <c r="D36" s="21"/>
    </row>
    <row r="37" spans="1:4" ht="12.75">
      <c r="A37" s="119">
        <v>8</v>
      </c>
      <c r="B37" s="3" t="s">
        <v>524</v>
      </c>
      <c r="C37" s="21"/>
      <c r="D37" s="21"/>
    </row>
    <row r="38" spans="1:4" ht="12.75">
      <c r="A38" s="124">
        <v>9</v>
      </c>
      <c r="B38" s="125" t="s">
        <v>525</v>
      </c>
      <c r="C38" s="25"/>
      <c r="D38" s="25"/>
    </row>
    <row r="39" spans="1:4" ht="18.75" customHeight="1">
      <c r="A39" s="257" t="s">
        <v>608</v>
      </c>
      <c r="B39" s="331" t="s">
        <v>610</v>
      </c>
      <c r="C39" s="331"/>
      <c r="D39" s="331"/>
    </row>
    <row r="40" spans="1:4" ht="39" customHeight="1">
      <c r="A40" s="258"/>
      <c r="B40" s="332" t="s">
        <v>609</v>
      </c>
      <c r="C40" s="332"/>
      <c r="D40" s="332"/>
    </row>
  </sheetData>
  <sheetProtection/>
  <mergeCells count="4">
    <mergeCell ref="A2:D2"/>
    <mergeCell ref="A1:D1"/>
    <mergeCell ref="B39:D39"/>
    <mergeCell ref="B40:D40"/>
  </mergeCells>
  <printOptions horizontalCentered="1" verticalCentered="1"/>
  <pageMargins left="0.5905511811023623" right="0.6299212598425197" top="0.28" bottom="0.984251968503937" header="0.21" footer="0.5118110236220472"/>
  <pageSetup horizontalDpi="600" verticalDpi="600" orientation="portrait" paperSize="9" r:id="rId1"/>
  <headerFooter alignWithMargins="0">
    <oddFooter>&amp;C84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E1">
      <selection activeCell="O1" sqref="O1"/>
    </sheetView>
  </sheetViews>
  <sheetFormatPr defaultColWidth="9.140625" defaultRowHeight="12.75"/>
  <cols>
    <col min="1" max="1" width="5.8515625" style="6" bestFit="1" customWidth="1"/>
    <col min="2" max="2" width="20.8515625" style="6" customWidth="1"/>
    <col min="3" max="5" width="9.140625" style="6" customWidth="1"/>
    <col min="6" max="6" width="9.28125" style="6" customWidth="1"/>
    <col min="7" max="11" width="9.140625" style="6" customWidth="1"/>
    <col min="12" max="12" width="9.8515625" style="6" bestFit="1" customWidth="1"/>
    <col min="13" max="15" width="13.57421875" style="6" customWidth="1"/>
    <col min="16" max="16" width="15.00390625" style="6" customWidth="1"/>
    <col min="17" max="16384" width="9.140625" style="6" customWidth="1"/>
  </cols>
  <sheetData>
    <row r="1" spans="10:25" ht="12.75">
      <c r="J1" s="10" t="s">
        <v>556</v>
      </c>
      <c r="R1" s="10" t="s">
        <v>581</v>
      </c>
      <c r="Y1" s="10" t="s">
        <v>581</v>
      </c>
    </row>
    <row r="2" spans="1:15" ht="15.75">
      <c r="A2" s="400" t="s">
        <v>601</v>
      </c>
      <c r="B2" s="400"/>
      <c r="C2" s="400"/>
      <c r="D2" s="400"/>
      <c r="E2" s="400"/>
      <c r="F2" s="400"/>
      <c r="G2" s="400"/>
      <c r="H2" s="400"/>
      <c r="I2" s="400"/>
      <c r="J2" s="400"/>
      <c r="K2" s="28"/>
      <c r="L2" s="28"/>
      <c r="M2" s="28"/>
      <c r="N2" s="11"/>
      <c r="O2" s="11"/>
    </row>
    <row r="3" spans="1:15" ht="12.75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28"/>
      <c r="L3" s="28"/>
      <c r="M3" s="28"/>
      <c r="N3" s="11"/>
      <c r="O3" s="11"/>
    </row>
    <row r="4" spans="1:7" ht="12.75">
      <c r="A4" s="12" t="s">
        <v>195</v>
      </c>
      <c r="G4" s="12" t="s">
        <v>585</v>
      </c>
    </row>
    <row r="5" spans="1:25" ht="12.75">
      <c r="A5" s="13"/>
      <c r="B5" s="13"/>
      <c r="C5" s="399" t="s">
        <v>1</v>
      </c>
      <c r="D5" s="399"/>
      <c r="E5" s="399"/>
      <c r="F5" s="399"/>
      <c r="G5" s="399" t="s">
        <v>2</v>
      </c>
      <c r="H5" s="399"/>
      <c r="I5" s="399"/>
      <c r="J5" s="399"/>
      <c r="K5" s="283" t="s">
        <v>3</v>
      </c>
      <c r="L5" s="14" t="s">
        <v>4</v>
      </c>
      <c r="M5" s="405" t="s">
        <v>180</v>
      </c>
      <c r="N5" s="406"/>
      <c r="O5" s="406"/>
      <c r="P5" s="407"/>
      <c r="Q5" s="407"/>
      <c r="R5" s="407"/>
      <c r="S5" s="408" t="s">
        <v>541</v>
      </c>
      <c r="T5" s="409"/>
      <c r="U5" s="409"/>
      <c r="V5" s="409"/>
      <c r="W5" s="409"/>
      <c r="X5" s="405"/>
      <c r="Y5" s="402" t="s">
        <v>181</v>
      </c>
    </row>
    <row r="6" spans="1:25" ht="12.75">
      <c r="A6" s="1"/>
      <c r="B6" s="1"/>
      <c r="C6" s="1" t="s">
        <v>5</v>
      </c>
      <c r="D6" s="1" t="s">
        <v>6</v>
      </c>
      <c r="E6" s="1" t="s">
        <v>7</v>
      </c>
      <c r="F6" s="1" t="s">
        <v>8</v>
      </c>
      <c r="G6" s="1" t="s">
        <v>5</v>
      </c>
      <c r="H6" s="1" t="s">
        <v>6</v>
      </c>
      <c r="I6" s="1" t="s">
        <v>7</v>
      </c>
      <c r="J6" s="1" t="s">
        <v>8</v>
      </c>
      <c r="K6" s="43" t="s">
        <v>8</v>
      </c>
      <c r="L6" s="1" t="s">
        <v>9</v>
      </c>
      <c r="M6" s="405" t="s">
        <v>1</v>
      </c>
      <c r="N6" s="399"/>
      <c r="O6" s="399"/>
      <c r="P6" s="399" t="s">
        <v>2</v>
      </c>
      <c r="Q6" s="407"/>
      <c r="R6" s="407"/>
      <c r="S6" s="399" t="s">
        <v>1</v>
      </c>
      <c r="T6" s="399"/>
      <c r="U6" s="399"/>
      <c r="V6" s="399" t="s">
        <v>2</v>
      </c>
      <c r="W6" s="407"/>
      <c r="X6" s="407"/>
      <c r="Y6" s="403"/>
    </row>
    <row r="7" spans="1:25" ht="12.75">
      <c r="A7" s="1" t="s">
        <v>10</v>
      </c>
      <c r="B7" s="1" t="s">
        <v>11</v>
      </c>
      <c r="C7" s="1" t="s">
        <v>12</v>
      </c>
      <c r="D7" s="1" t="s">
        <v>12</v>
      </c>
      <c r="E7" s="1" t="s">
        <v>12</v>
      </c>
      <c r="F7" s="1" t="s">
        <v>12</v>
      </c>
      <c r="G7" s="1" t="s">
        <v>12</v>
      </c>
      <c r="H7" s="1" t="s">
        <v>12</v>
      </c>
      <c r="I7" s="1" t="s">
        <v>12</v>
      </c>
      <c r="J7" s="1" t="s">
        <v>12</v>
      </c>
      <c r="K7" s="43" t="s">
        <v>13</v>
      </c>
      <c r="L7" s="1" t="s">
        <v>14</v>
      </c>
      <c r="M7" s="44" t="s">
        <v>5</v>
      </c>
      <c r="N7" s="1" t="s">
        <v>6</v>
      </c>
      <c r="O7" s="1" t="s">
        <v>7</v>
      </c>
      <c r="P7" s="1" t="s">
        <v>5</v>
      </c>
      <c r="Q7" s="1" t="s">
        <v>6</v>
      </c>
      <c r="R7" s="1" t="s">
        <v>7</v>
      </c>
      <c r="S7" s="4" t="s">
        <v>5</v>
      </c>
      <c r="T7" s="4" t="s">
        <v>6</v>
      </c>
      <c r="U7" s="4" t="s">
        <v>7</v>
      </c>
      <c r="V7" s="4" t="s">
        <v>5</v>
      </c>
      <c r="W7" s="4" t="s">
        <v>6</v>
      </c>
      <c r="X7" s="4" t="s">
        <v>7</v>
      </c>
      <c r="Y7" s="403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43"/>
      <c r="L8" s="2"/>
      <c r="M8" s="284"/>
      <c r="N8" s="2"/>
      <c r="O8" s="2"/>
      <c r="P8" s="4"/>
      <c r="Q8" s="4"/>
      <c r="R8" s="4"/>
      <c r="S8" s="2"/>
      <c r="T8" s="17"/>
      <c r="U8" s="17"/>
      <c r="V8" s="17"/>
      <c r="W8" s="17"/>
      <c r="X8" s="17"/>
      <c r="Y8" s="404"/>
    </row>
    <row r="9" spans="1:2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>
        <v>12</v>
      </c>
      <c r="M9" s="4">
        <v>13</v>
      </c>
      <c r="N9" s="4">
        <v>14</v>
      </c>
      <c r="O9" s="4">
        <v>15</v>
      </c>
      <c r="P9" s="4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</row>
    <row r="10" spans="1:25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0"/>
      <c r="Q10" s="21"/>
      <c r="R10" s="21"/>
      <c r="S10" s="21"/>
      <c r="T10" s="20"/>
      <c r="U10" s="20"/>
      <c r="V10" s="20"/>
      <c r="W10" s="20"/>
      <c r="X10" s="20"/>
      <c r="Y10" s="20"/>
    </row>
    <row r="11" spans="1:25" ht="12.75">
      <c r="A11" s="22" t="s">
        <v>15</v>
      </c>
      <c r="B11" s="23" t="s">
        <v>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.75">
      <c r="A13" s="24">
        <v>1</v>
      </c>
      <c r="B13" s="2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.75">
      <c r="A14" s="24">
        <v>2</v>
      </c>
      <c r="B14" s="21" t="s">
        <v>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>
      <c r="A15" s="24">
        <v>3</v>
      </c>
      <c r="B15" s="21" t="s">
        <v>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24">
        <v>4</v>
      </c>
      <c r="B16" s="21" t="s">
        <v>20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24">
        <v>5</v>
      </c>
      <c r="B17" s="21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2.75">
      <c r="A18" s="24">
        <v>6</v>
      </c>
      <c r="B18" s="21" t="s">
        <v>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22" t="s">
        <v>23</v>
      </c>
      <c r="B20" s="23" t="s">
        <v>24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2.75">
      <c r="A22" s="24">
        <v>1</v>
      </c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24">
        <v>2</v>
      </c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>
      <c r="A24" s="24">
        <v>3</v>
      </c>
      <c r="B24" s="21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24">
        <v>4</v>
      </c>
      <c r="B25" s="21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24">
        <v>5</v>
      </c>
      <c r="B26" s="21" t="s">
        <v>21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24">
        <v>6</v>
      </c>
      <c r="B27" s="21" t="s">
        <v>22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>
      <c r="A29" s="22" t="s">
        <v>25</v>
      </c>
      <c r="B29" s="23" t="s">
        <v>26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>
      <c r="A31" s="24">
        <v>1</v>
      </c>
      <c r="B31" s="21" t="s">
        <v>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24">
        <v>2</v>
      </c>
      <c r="B32" s="21" t="s">
        <v>18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>
      <c r="A33" s="24">
        <v>3</v>
      </c>
      <c r="B33" s="21" t="s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>
      <c r="A34" s="24">
        <v>4</v>
      </c>
      <c r="B34" s="21" t="s">
        <v>20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>
      <c r="A35" s="24">
        <v>5</v>
      </c>
      <c r="B35" s="21" t="s">
        <v>21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>
      <c r="A36" s="24">
        <v>6</v>
      </c>
      <c r="B36" s="21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>
      <c r="A38" s="22" t="s">
        <v>27</v>
      </c>
      <c r="B38" s="23" t="s">
        <v>28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24">
        <v>1</v>
      </c>
      <c r="B40" s="21" t="s">
        <v>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>
      <c r="A41" s="2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>
      <c r="A42" s="24">
        <v>2</v>
      </c>
      <c r="B42" s="21" t="s">
        <v>30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>
      <c r="A44" s="24">
        <v>3</v>
      </c>
      <c r="B44" s="21" t="s">
        <v>31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>
      <c r="A45" s="2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>
      <c r="A46" s="24">
        <v>4</v>
      </c>
      <c r="B46" s="21" t="s">
        <v>32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>
      <c r="A47" s="2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2.75">
      <c r="A48" s="24">
        <v>5</v>
      </c>
      <c r="B48" s="21" t="s">
        <v>33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2.75">
      <c r="A49" s="2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2.75">
      <c r="A50" s="24">
        <v>6</v>
      </c>
      <c r="B50" s="21" t="s">
        <v>34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.75">
      <c r="A51" s="2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>
      <c r="A52" s="24">
        <v>7</v>
      </c>
      <c r="B52" s="21" t="s">
        <v>35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2.75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2.75">
      <c r="A54" s="24">
        <v>8</v>
      </c>
      <c r="B54" s="21" t="s">
        <v>36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>
      <c r="A55" s="2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>
      <c r="A56" s="24">
        <v>9</v>
      </c>
      <c r="B56" s="21" t="s">
        <v>37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2.75">
      <c r="A58" s="24">
        <v>10</v>
      </c>
      <c r="B58" s="21" t="s">
        <v>38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7:19" ht="12.75">
      <c r="Q60" s="26"/>
      <c r="R60" s="26"/>
      <c r="S60" s="26"/>
    </row>
    <row r="61" spans="1:19" ht="12.75">
      <c r="A61" s="6" t="s">
        <v>39</v>
      </c>
      <c r="M61" s="5"/>
      <c r="N61" s="5"/>
      <c r="O61" s="5"/>
      <c r="P61" s="5"/>
      <c r="Q61" s="5"/>
      <c r="R61" s="5"/>
      <c r="S61" s="5"/>
    </row>
    <row r="62" spans="1:19" ht="12.75">
      <c r="A62" s="27">
        <v>1</v>
      </c>
      <c r="B62" s="6" t="s">
        <v>40</v>
      </c>
      <c r="M62" s="5"/>
      <c r="N62" s="5"/>
      <c r="O62" s="5"/>
      <c r="P62" s="5"/>
      <c r="Q62" s="5"/>
      <c r="R62" s="5"/>
      <c r="S62" s="5"/>
    </row>
    <row r="63" spans="1:2" ht="12.75">
      <c r="A63" s="27">
        <v>2</v>
      </c>
      <c r="B63" s="6" t="s">
        <v>41</v>
      </c>
    </row>
    <row r="64" ht="12.75">
      <c r="A64" s="27"/>
    </row>
  </sheetData>
  <sheetProtection/>
  <mergeCells count="11">
    <mergeCell ref="Y5:Y8"/>
    <mergeCell ref="M6:O6"/>
    <mergeCell ref="M5:R5"/>
    <mergeCell ref="S5:X5"/>
    <mergeCell ref="P6:R6"/>
    <mergeCell ref="S6:U6"/>
    <mergeCell ref="V6:X6"/>
    <mergeCell ref="C5:F5"/>
    <mergeCell ref="G5:J5"/>
    <mergeCell ref="A2:J2"/>
    <mergeCell ref="A3:J3"/>
  </mergeCells>
  <printOptions/>
  <pageMargins left="1.02" right="0.19" top="0.26" bottom="0.69" header="0.21" footer="0.47"/>
  <pageSetup horizontalDpi="600" verticalDpi="600" orientation="portrait" paperSize="9" r:id="rId1"/>
  <headerFooter alignWithMargins="0">
    <oddFooter>&amp;C106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24">
      <selection activeCell="A1" sqref="A1:N43"/>
    </sheetView>
  </sheetViews>
  <sheetFormatPr defaultColWidth="9.140625" defaultRowHeight="12.75"/>
  <cols>
    <col min="1" max="1" width="5.8515625" style="39" bestFit="1" customWidth="1"/>
    <col min="2" max="2" width="26.00390625" style="39" customWidth="1"/>
    <col min="3" max="3" width="3.140625" style="39" customWidth="1"/>
    <col min="4" max="4" width="6.8515625" style="39" customWidth="1"/>
    <col min="5" max="5" width="6.7109375" style="39" customWidth="1"/>
    <col min="6" max="6" width="5.8515625" style="39" bestFit="1" customWidth="1"/>
    <col min="7" max="7" width="7.8515625" style="39" customWidth="1"/>
    <col min="8" max="8" width="9.140625" style="39" customWidth="1"/>
    <col min="9" max="9" width="8.421875" style="39" customWidth="1"/>
    <col min="10" max="10" width="8.00390625" style="39" bestFit="1" customWidth="1"/>
    <col min="11" max="11" width="10.57421875" style="39" customWidth="1"/>
    <col min="12" max="13" width="8.421875" style="39" customWidth="1"/>
    <col min="14" max="14" width="8.00390625" style="39" bestFit="1" customWidth="1"/>
    <col min="15" max="15" width="9.140625" style="39" customWidth="1"/>
    <col min="16" max="16" width="8.7109375" style="39" customWidth="1"/>
    <col min="17" max="17" width="9.421875" style="39" customWidth="1"/>
    <col min="18" max="18" width="9.00390625" style="39" customWidth="1"/>
    <col min="19" max="19" width="9.140625" style="39" customWidth="1"/>
    <col min="20" max="20" width="9.00390625" style="39" bestFit="1" customWidth="1"/>
    <col min="21" max="21" width="10.8515625" style="39" customWidth="1"/>
    <col min="22" max="22" width="9.8515625" style="39" customWidth="1"/>
    <col min="23" max="23" width="10.421875" style="39" customWidth="1"/>
    <col min="24" max="24" width="9.00390625" style="39" customWidth="1"/>
    <col min="25" max="25" width="8.00390625" style="39" bestFit="1" customWidth="1"/>
    <col min="26" max="26" width="14.140625" style="39" customWidth="1"/>
    <col min="27" max="16384" width="9.140625" style="39" customWidth="1"/>
  </cols>
  <sheetData>
    <row r="1" spans="1:26" s="31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583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 t="s">
        <v>582</v>
      </c>
    </row>
    <row r="2" spans="1:26" s="31" customFormat="1" ht="7.5" customHeight="1">
      <c r="A2" s="251" t="s">
        <v>74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31" customFormat="1" ht="18" customHeight="1">
      <c r="A3" s="329" t="s">
        <v>602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14" s="31" customFormat="1" ht="23.25" customHeight="1">
      <c r="A4" s="32" t="s">
        <v>195</v>
      </c>
      <c r="J4" s="32" t="s">
        <v>585</v>
      </c>
      <c r="M4" s="419" t="s">
        <v>144</v>
      </c>
      <c r="N4" s="419"/>
    </row>
    <row r="5" spans="1:26" s="31" customFormat="1" ht="17.25" customHeight="1">
      <c r="A5" s="33"/>
      <c r="B5" s="33"/>
      <c r="C5" s="33"/>
      <c r="D5" s="33"/>
      <c r="E5" s="410" t="s">
        <v>5</v>
      </c>
      <c r="F5" s="410"/>
      <c r="G5" s="410"/>
      <c r="H5" s="410"/>
      <c r="I5" s="410"/>
      <c r="J5" s="410"/>
      <c r="K5" s="410"/>
      <c r="L5" s="410"/>
      <c r="M5" s="410"/>
      <c r="N5" s="410"/>
      <c r="O5" s="33"/>
      <c r="P5" s="410" t="s">
        <v>6</v>
      </c>
      <c r="Q5" s="410"/>
      <c r="R5" s="410"/>
      <c r="S5" s="410"/>
      <c r="T5" s="410"/>
      <c r="U5" s="410"/>
      <c r="V5" s="410"/>
      <c r="W5" s="410"/>
      <c r="X5" s="410"/>
      <c r="Y5" s="410"/>
      <c r="Z5" s="33" t="s">
        <v>3</v>
      </c>
    </row>
    <row r="6" spans="1:26" s="31" customFormat="1" ht="17.25" customHeight="1">
      <c r="A6" s="34" t="s">
        <v>10</v>
      </c>
      <c r="B6" s="34" t="s">
        <v>11</v>
      </c>
      <c r="C6" s="34" t="s">
        <v>42</v>
      </c>
      <c r="D6" s="34" t="s">
        <v>43</v>
      </c>
      <c r="E6" s="34" t="s">
        <v>44</v>
      </c>
      <c r="F6" s="34" t="s">
        <v>45</v>
      </c>
      <c r="G6" s="34" t="s">
        <v>46</v>
      </c>
      <c r="H6" s="34" t="s">
        <v>47</v>
      </c>
      <c r="I6" s="416" t="s">
        <v>587</v>
      </c>
      <c r="J6" s="34" t="s">
        <v>8</v>
      </c>
      <c r="K6" s="413" t="s">
        <v>557</v>
      </c>
      <c r="L6" s="411" t="s">
        <v>143</v>
      </c>
      <c r="M6" s="412"/>
      <c r="N6" s="412"/>
      <c r="O6" s="34" t="s">
        <v>43</v>
      </c>
      <c r="P6" s="34" t="s">
        <v>44</v>
      </c>
      <c r="Q6" s="34" t="s">
        <v>45</v>
      </c>
      <c r="R6" s="34" t="s">
        <v>46</v>
      </c>
      <c r="S6" s="34" t="s">
        <v>47</v>
      </c>
      <c r="T6" s="416" t="s">
        <v>587</v>
      </c>
      <c r="U6" s="34" t="s">
        <v>8</v>
      </c>
      <c r="V6" s="413" t="s">
        <v>558</v>
      </c>
      <c r="W6" s="411" t="s">
        <v>143</v>
      </c>
      <c r="X6" s="412"/>
      <c r="Y6" s="412"/>
      <c r="Z6" s="34" t="s">
        <v>8</v>
      </c>
    </row>
    <row r="7" spans="1:26" s="31" customFormat="1" ht="17.25" customHeight="1">
      <c r="A7" s="34"/>
      <c r="B7" s="34"/>
      <c r="C7" s="34" t="s">
        <v>48</v>
      </c>
      <c r="D7" s="34" t="s">
        <v>49</v>
      </c>
      <c r="E7" s="34"/>
      <c r="F7" s="34" t="s">
        <v>50</v>
      </c>
      <c r="G7" s="34" t="s">
        <v>51</v>
      </c>
      <c r="H7" s="34" t="s">
        <v>52</v>
      </c>
      <c r="I7" s="417"/>
      <c r="J7" s="34" t="s">
        <v>9</v>
      </c>
      <c r="K7" s="414"/>
      <c r="L7" s="34" t="s">
        <v>45</v>
      </c>
      <c r="M7" s="34" t="s">
        <v>46</v>
      </c>
      <c r="N7" s="34" t="s">
        <v>47</v>
      </c>
      <c r="O7" s="34" t="s">
        <v>49</v>
      </c>
      <c r="P7" s="34"/>
      <c r="Q7" s="34" t="s">
        <v>50</v>
      </c>
      <c r="R7" s="34" t="s">
        <v>51</v>
      </c>
      <c r="S7" s="34" t="s">
        <v>52</v>
      </c>
      <c r="T7" s="417"/>
      <c r="U7" s="34" t="s">
        <v>9</v>
      </c>
      <c r="V7" s="414"/>
      <c r="W7" s="34" t="s">
        <v>45</v>
      </c>
      <c r="X7" s="34" t="s">
        <v>46</v>
      </c>
      <c r="Y7" s="34" t="s">
        <v>47</v>
      </c>
      <c r="Z7" s="34" t="s">
        <v>53</v>
      </c>
    </row>
    <row r="8" spans="1:26" s="31" customFormat="1" ht="17.25" customHeight="1">
      <c r="A8" s="34"/>
      <c r="B8" s="34"/>
      <c r="C8" s="34"/>
      <c r="D8" s="34"/>
      <c r="E8" s="34"/>
      <c r="F8" s="34"/>
      <c r="G8" s="34" t="s">
        <v>544</v>
      </c>
      <c r="H8" s="34" t="s">
        <v>544</v>
      </c>
      <c r="I8" s="418"/>
      <c r="J8" s="34" t="s">
        <v>182</v>
      </c>
      <c r="K8" s="415"/>
      <c r="L8" s="34" t="s">
        <v>50</v>
      </c>
      <c r="M8" s="34" t="s">
        <v>51</v>
      </c>
      <c r="N8" s="34" t="s">
        <v>52</v>
      </c>
      <c r="O8" s="34"/>
      <c r="P8" s="34"/>
      <c r="Q8" s="34" t="s">
        <v>544</v>
      </c>
      <c r="R8" s="34" t="s">
        <v>544</v>
      </c>
      <c r="S8" s="34" t="s">
        <v>544</v>
      </c>
      <c r="T8" s="418"/>
      <c r="U8" s="34" t="s">
        <v>184</v>
      </c>
      <c r="V8" s="415"/>
      <c r="W8" s="34" t="s">
        <v>50</v>
      </c>
      <c r="X8" s="34" t="s">
        <v>51</v>
      </c>
      <c r="Y8" s="34" t="s">
        <v>52</v>
      </c>
      <c r="Z8" s="34" t="s">
        <v>183</v>
      </c>
    </row>
    <row r="9" spans="1:26" s="115" customFormat="1" ht="11.25" customHeight="1">
      <c r="A9" s="252">
        <v>1</v>
      </c>
      <c r="B9" s="252">
        <v>2</v>
      </c>
      <c r="C9" s="252">
        <v>3</v>
      </c>
      <c r="D9" s="252">
        <v>4</v>
      </c>
      <c r="E9" s="252">
        <v>5</v>
      </c>
      <c r="F9" s="252">
        <v>6</v>
      </c>
      <c r="G9" s="252">
        <v>7</v>
      </c>
      <c r="H9" s="252">
        <v>8</v>
      </c>
      <c r="I9" s="252">
        <v>9</v>
      </c>
      <c r="J9" s="252">
        <v>10</v>
      </c>
      <c r="K9" s="252">
        <v>11</v>
      </c>
      <c r="L9" s="252">
        <v>12</v>
      </c>
      <c r="M9" s="252">
        <v>13</v>
      </c>
      <c r="N9" s="252">
        <v>14</v>
      </c>
      <c r="O9" s="252">
        <v>15</v>
      </c>
      <c r="P9" s="252">
        <v>16</v>
      </c>
      <c r="Q9" s="252">
        <v>17</v>
      </c>
      <c r="R9" s="252">
        <v>18</v>
      </c>
      <c r="S9" s="252">
        <v>19</v>
      </c>
      <c r="T9" s="252">
        <v>20</v>
      </c>
      <c r="U9" s="252">
        <v>21</v>
      </c>
      <c r="V9" s="252">
        <v>22</v>
      </c>
      <c r="W9" s="252">
        <v>23</v>
      </c>
      <c r="X9" s="252">
        <v>24</v>
      </c>
      <c r="Y9" s="252">
        <v>25</v>
      </c>
      <c r="Z9" s="252">
        <v>26</v>
      </c>
    </row>
    <row r="10" spans="1:26" s="31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2.75">
      <c r="A11" s="36" t="s">
        <v>15</v>
      </c>
      <c r="B11" s="37" t="s">
        <v>16</v>
      </c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>
      <c r="A13" s="40">
        <v>1</v>
      </c>
      <c r="B13" s="38" t="s">
        <v>17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>
      <c r="A14" s="40">
        <v>2</v>
      </c>
      <c r="B14" s="38" t="s">
        <v>18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>
      <c r="A15" s="40">
        <v>3</v>
      </c>
      <c r="B15" s="38" t="s">
        <v>19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>
      <c r="A16" s="40">
        <v>4</v>
      </c>
      <c r="B16" s="38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40">
        <v>5</v>
      </c>
      <c r="B17" s="38" t="s">
        <v>21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>
      <c r="A18" s="40">
        <v>6</v>
      </c>
      <c r="B18" s="38" t="s">
        <v>22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>
      <c r="A20" s="36" t="s">
        <v>23</v>
      </c>
      <c r="B20" s="37" t="s">
        <v>24</v>
      </c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>
      <c r="A22" s="40">
        <v>1</v>
      </c>
      <c r="B22" s="38" t="s">
        <v>17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>
      <c r="A23" s="40">
        <v>2</v>
      </c>
      <c r="B23" s="38" t="s">
        <v>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>
      <c r="A24" s="40">
        <v>3</v>
      </c>
      <c r="B24" s="38" t="s">
        <v>19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>
      <c r="A25" s="40">
        <v>4</v>
      </c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>
      <c r="A26" s="40">
        <v>5</v>
      </c>
      <c r="B26" s="38" t="s">
        <v>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40">
        <v>6</v>
      </c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>
      <c r="A29" s="36" t="s">
        <v>25</v>
      </c>
      <c r="B29" s="37" t="s">
        <v>26</v>
      </c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>
      <c r="A31" s="40">
        <v>1</v>
      </c>
      <c r="B31" s="38" t="s">
        <v>17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>
      <c r="A32" s="40">
        <v>2</v>
      </c>
      <c r="B32" s="38" t="s">
        <v>18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>
      <c r="A33" s="40">
        <v>3</v>
      </c>
      <c r="B33" s="38" t="s">
        <v>19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>
      <c r="A34" s="40">
        <v>4</v>
      </c>
      <c r="B34" s="38" t="s">
        <v>20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>
      <c r="A35" s="40">
        <v>5</v>
      </c>
      <c r="B35" s="38" t="s">
        <v>21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>
      <c r="A36" s="40">
        <v>6</v>
      </c>
      <c r="B36" s="38" t="s">
        <v>22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>
      <c r="A38" s="36" t="s">
        <v>27</v>
      </c>
      <c r="B38" s="37" t="s">
        <v>28</v>
      </c>
      <c r="C38" s="37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>
      <c r="A39" s="36"/>
      <c r="B39" s="37"/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>
      <c r="A40" s="36" t="s">
        <v>54</v>
      </c>
      <c r="B40" s="37" t="s">
        <v>55</v>
      </c>
      <c r="C40" s="37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2.75">
      <c r="B42" s="39" t="s">
        <v>56</v>
      </c>
    </row>
    <row r="43" ht="12.75">
      <c r="B43" s="39" t="s">
        <v>57</v>
      </c>
    </row>
  </sheetData>
  <sheetProtection/>
  <mergeCells count="10">
    <mergeCell ref="A3:N3"/>
    <mergeCell ref="M4:N4"/>
    <mergeCell ref="K6:K8"/>
    <mergeCell ref="E5:N5"/>
    <mergeCell ref="I6:I8"/>
    <mergeCell ref="P5:Y5"/>
    <mergeCell ref="L6:N6"/>
    <mergeCell ref="W6:Y6"/>
    <mergeCell ref="V6:V8"/>
    <mergeCell ref="T6:T8"/>
  </mergeCells>
  <printOptions/>
  <pageMargins left="0.99" right="0.38" top="0.16" bottom="0.57" header="0.16" footer="0.35"/>
  <pageSetup horizontalDpi="600" verticalDpi="600" orientation="landscape" r:id="rId1"/>
  <headerFooter alignWithMargins="0">
    <oddFooter>&amp;C107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5">
      <selection activeCell="A1" sqref="A1:P35"/>
    </sheetView>
  </sheetViews>
  <sheetFormatPr defaultColWidth="9.140625" defaultRowHeight="12.75"/>
  <cols>
    <col min="1" max="1" width="4.57421875" style="6" customWidth="1"/>
    <col min="2" max="2" width="13.57421875" style="6" customWidth="1"/>
    <col min="3" max="3" width="7.57421875" style="6" customWidth="1"/>
    <col min="4" max="6" width="9.140625" style="6" customWidth="1"/>
    <col min="7" max="7" width="7.8515625" style="6" customWidth="1"/>
    <col min="8" max="8" width="9.421875" style="6" customWidth="1"/>
    <col min="9" max="9" width="5.57421875" style="6" customWidth="1"/>
    <col min="10" max="11" width="9.140625" style="6" customWidth="1"/>
    <col min="12" max="12" width="7.8515625" style="6" customWidth="1"/>
    <col min="13" max="13" width="7.7109375" style="6" customWidth="1"/>
    <col min="14" max="14" width="9.7109375" style="6" customWidth="1"/>
    <col min="15" max="15" width="9.8515625" style="6" customWidth="1"/>
    <col min="16" max="16" width="8.57421875" style="6" customWidth="1"/>
    <col min="17" max="16384" width="9.140625" style="6" customWidth="1"/>
  </cols>
  <sheetData>
    <row r="1" spans="1:1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0" t="s">
        <v>554</v>
      </c>
    </row>
    <row r="2" spans="1:16" ht="18">
      <c r="A2" s="329" t="s">
        <v>603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15.75">
      <c r="A3" s="422" t="s">
        <v>74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5" ht="12.75">
      <c r="A4" s="12" t="s">
        <v>195</v>
      </c>
      <c r="K4" s="12" t="s">
        <v>585</v>
      </c>
      <c r="O4" s="12" t="s">
        <v>588</v>
      </c>
    </row>
    <row r="5" spans="1:28" ht="12.75">
      <c r="A5" s="13"/>
      <c r="B5" s="425" t="s">
        <v>11</v>
      </c>
      <c r="C5" s="408" t="s">
        <v>1</v>
      </c>
      <c r="D5" s="409"/>
      <c r="E5" s="409"/>
      <c r="F5" s="409"/>
      <c r="G5" s="409"/>
      <c r="H5" s="424"/>
      <c r="I5" s="408" t="s">
        <v>2</v>
      </c>
      <c r="J5" s="409"/>
      <c r="K5" s="409"/>
      <c r="L5" s="409"/>
      <c r="M5" s="409"/>
      <c r="N5" s="423"/>
      <c r="O5" s="13" t="s">
        <v>3</v>
      </c>
      <c r="P5" s="13" t="s">
        <v>175</v>
      </c>
      <c r="Q5" s="420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</row>
    <row r="6" spans="1:28" ht="12.75" customHeight="1">
      <c r="A6" s="1"/>
      <c r="B6" s="426"/>
      <c r="C6" s="1" t="s">
        <v>43</v>
      </c>
      <c r="D6" s="1" t="s">
        <v>176</v>
      </c>
      <c r="E6" s="1" t="s">
        <v>177</v>
      </c>
      <c r="F6" s="1" t="s">
        <v>178</v>
      </c>
      <c r="G6" s="43" t="s">
        <v>8</v>
      </c>
      <c r="H6" s="402" t="s">
        <v>558</v>
      </c>
      <c r="I6" s="44" t="s">
        <v>43</v>
      </c>
      <c r="J6" s="1" t="s">
        <v>176</v>
      </c>
      <c r="K6" s="1" t="s">
        <v>177</v>
      </c>
      <c r="L6" s="1" t="s">
        <v>178</v>
      </c>
      <c r="M6" s="43" t="s">
        <v>8</v>
      </c>
      <c r="N6" s="403" t="s">
        <v>559</v>
      </c>
      <c r="O6" s="44" t="s">
        <v>185</v>
      </c>
      <c r="P6" s="1" t="s">
        <v>555</v>
      </c>
      <c r="Q6" s="420"/>
      <c r="R6" s="401"/>
      <c r="S6" s="401"/>
      <c r="T6" s="401"/>
      <c r="U6" s="401"/>
      <c r="V6" s="401"/>
      <c r="W6" s="401"/>
      <c r="X6" s="401"/>
      <c r="Y6" s="401"/>
      <c r="Z6" s="421"/>
      <c r="AA6" s="421"/>
      <c r="AB6" s="421"/>
    </row>
    <row r="7" spans="1:16" ht="12.75">
      <c r="A7" s="1" t="s">
        <v>10</v>
      </c>
      <c r="B7" s="426"/>
      <c r="C7" s="1" t="s">
        <v>13</v>
      </c>
      <c r="D7" s="1" t="s">
        <v>179</v>
      </c>
      <c r="E7" s="1" t="s">
        <v>179</v>
      </c>
      <c r="F7" s="1" t="s">
        <v>179</v>
      </c>
      <c r="G7" s="43" t="s">
        <v>53</v>
      </c>
      <c r="H7" s="403"/>
      <c r="I7" s="44" t="s">
        <v>13</v>
      </c>
      <c r="J7" s="1" t="s">
        <v>179</v>
      </c>
      <c r="K7" s="1" t="s">
        <v>179</v>
      </c>
      <c r="L7" s="1" t="s">
        <v>179</v>
      </c>
      <c r="M7" s="43" t="s">
        <v>53</v>
      </c>
      <c r="N7" s="403"/>
      <c r="O7" s="44" t="s">
        <v>186</v>
      </c>
      <c r="P7" s="2" t="s">
        <v>187</v>
      </c>
    </row>
    <row r="8" spans="1:16" ht="12.75">
      <c r="A8" s="1"/>
      <c r="B8" s="427"/>
      <c r="C8" s="1"/>
      <c r="D8" s="1" t="s">
        <v>545</v>
      </c>
      <c r="E8" s="1" t="s">
        <v>545</v>
      </c>
      <c r="F8" s="1" t="s">
        <v>545</v>
      </c>
      <c r="G8" s="43" t="s">
        <v>546</v>
      </c>
      <c r="H8" s="46"/>
      <c r="I8" s="44"/>
      <c r="J8" s="1" t="s">
        <v>545</v>
      </c>
      <c r="K8" s="1" t="s">
        <v>545</v>
      </c>
      <c r="L8" s="1" t="s">
        <v>545</v>
      </c>
      <c r="M8" s="43" t="s">
        <v>546</v>
      </c>
      <c r="N8" s="46"/>
      <c r="O8" s="2"/>
      <c r="P8" s="2"/>
    </row>
    <row r="9" spans="1:16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2">
        <v>15</v>
      </c>
      <c r="P9" s="4">
        <v>16</v>
      </c>
    </row>
    <row r="10" spans="1:16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22" t="s">
        <v>15</v>
      </c>
      <c r="B11" s="23" t="s">
        <v>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4">
        <v>1</v>
      </c>
      <c r="B13" s="2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4">
        <v>2</v>
      </c>
      <c r="B14" s="21" t="s">
        <v>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4">
        <v>3</v>
      </c>
      <c r="B15" s="21" t="s">
        <v>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4">
        <v>4</v>
      </c>
      <c r="B16" s="21" t="s">
        <v>20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4">
        <v>5</v>
      </c>
      <c r="B17" s="21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4">
        <v>6</v>
      </c>
      <c r="B18" s="21" t="s">
        <v>122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2" t="s">
        <v>23</v>
      </c>
      <c r="B20" s="23" t="s">
        <v>24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4">
        <v>1</v>
      </c>
      <c r="B22" s="21" t="s">
        <v>17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4">
        <v>2</v>
      </c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4">
        <v>3</v>
      </c>
      <c r="B24" s="21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4">
        <v>4</v>
      </c>
      <c r="B25" s="21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4">
        <v>5</v>
      </c>
      <c r="B26" s="21" t="s">
        <v>21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4">
        <v>6</v>
      </c>
      <c r="B27" s="21" t="s">
        <v>122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2" t="s">
        <v>25</v>
      </c>
      <c r="B30" s="23" t="s">
        <v>28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4" ht="12.75">
      <c r="A34" s="6" t="s">
        <v>39</v>
      </c>
    </row>
    <row r="35" spans="1:2" ht="12.75">
      <c r="A35" s="27">
        <v>1</v>
      </c>
      <c r="B35" s="6" t="s">
        <v>40</v>
      </c>
    </row>
    <row r="36" ht="12.75">
      <c r="A36" s="27"/>
    </row>
  </sheetData>
  <sheetProtection/>
  <mergeCells count="13">
    <mergeCell ref="A2:P2"/>
    <mergeCell ref="A3:P3"/>
    <mergeCell ref="I5:N5"/>
    <mergeCell ref="C5:H5"/>
    <mergeCell ref="B5:B8"/>
    <mergeCell ref="H6:H7"/>
    <mergeCell ref="N6:N7"/>
    <mergeCell ref="Q5:V5"/>
    <mergeCell ref="W5:AB5"/>
    <mergeCell ref="Q6:S6"/>
    <mergeCell ref="T6:V6"/>
    <mergeCell ref="W6:Y6"/>
    <mergeCell ref="Z6:AB6"/>
  </mergeCells>
  <printOptions/>
  <pageMargins left="0.16" right="0.16" top="1" bottom="1" header="0.5" footer="0.5"/>
  <pageSetup horizontalDpi="600" verticalDpi="600" orientation="landscape" r:id="rId1"/>
  <headerFooter alignWithMargins="0">
    <oddFooter>&amp;C109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H22"/>
    </sheetView>
  </sheetViews>
  <sheetFormatPr defaultColWidth="9.140625" defaultRowHeight="12.75"/>
  <cols>
    <col min="1" max="1" width="7.57421875" style="6" customWidth="1"/>
    <col min="2" max="2" width="16.8515625" style="130" customWidth="1"/>
    <col min="3" max="3" width="14.57421875" style="6" customWidth="1"/>
    <col min="4" max="4" width="12.57421875" style="6" customWidth="1"/>
    <col min="5" max="5" width="15.57421875" style="6" customWidth="1"/>
    <col min="6" max="6" width="15.7109375" style="6" customWidth="1"/>
    <col min="7" max="7" width="12.421875" style="6" customWidth="1"/>
    <col min="8" max="8" width="11.140625" style="6" customWidth="1"/>
    <col min="9" max="16384" width="9.140625" style="6" customWidth="1"/>
  </cols>
  <sheetData>
    <row r="1" ht="15">
      <c r="H1" s="10" t="s">
        <v>553</v>
      </c>
    </row>
    <row r="2" spans="1:9" ht="18">
      <c r="A2" s="428" t="s">
        <v>604</v>
      </c>
      <c r="B2" s="429"/>
      <c r="C2" s="429"/>
      <c r="D2" s="429"/>
      <c r="E2" s="429"/>
      <c r="F2" s="429"/>
      <c r="G2" s="429"/>
      <c r="H2" s="429"/>
      <c r="I2" s="12"/>
    </row>
    <row r="3" spans="3:4" ht="18">
      <c r="C3" s="131" t="s">
        <v>74</v>
      </c>
      <c r="D3" s="132" t="s">
        <v>74</v>
      </c>
    </row>
    <row r="4" ht="15">
      <c r="A4" s="12" t="s">
        <v>195</v>
      </c>
    </row>
    <row r="5" spans="1:8" ht="65.25" customHeight="1">
      <c r="A5" s="133" t="s">
        <v>85</v>
      </c>
      <c r="B5" s="133" t="s">
        <v>190</v>
      </c>
      <c r="C5" s="133" t="s">
        <v>188</v>
      </c>
      <c r="D5" s="133" t="s">
        <v>194</v>
      </c>
      <c r="E5" s="133" t="s">
        <v>189</v>
      </c>
      <c r="F5" s="133" t="s">
        <v>191</v>
      </c>
      <c r="G5" s="133" t="s">
        <v>193</v>
      </c>
      <c r="H5" s="133" t="s">
        <v>547</v>
      </c>
    </row>
    <row r="6" spans="1:8" ht="15.75">
      <c r="A6" s="18">
        <v>1</v>
      </c>
      <c r="B6" s="134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5">
      <c r="A7" s="17">
        <v>1</v>
      </c>
      <c r="B7" s="135"/>
      <c r="C7" s="17"/>
      <c r="D7" s="17"/>
      <c r="E7" s="17"/>
      <c r="F7" s="17"/>
      <c r="G7" s="17"/>
      <c r="H7" s="17"/>
    </row>
    <row r="8" spans="1:8" ht="15">
      <c r="A8" s="17">
        <v>2</v>
      </c>
      <c r="B8" s="135"/>
      <c r="C8" s="17"/>
      <c r="D8" s="17"/>
      <c r="E8" s="17"/>
      <c r="F8" s="17"/>
      <c r="G8" s="17"/>
      <c r="H8" s="17"/>
    </row>
    <row r="9" spans="1:8" ht="15">
      <c r="A9" s="17">
        <v>3</v>
      </c>
      <c r="B9" s="135"/>
      <c r="C9" s="17"/>
      <c r="D9" s="17"/>
      <c r="E9" s="17"/>
      <c r="F9" s="17"/>
      <c r="G9" s="17"/>
      <c r="H9" s="17"/>
    </row>
    <row r="10" spans="1:8" ht="15">
      <c r="A10" s="136" t="s">
        <v>192</v>
      </c>
      <c r="B10" s="135"/>
      <c r="C10" s="17"/>
      <c r="D10" s="17"/>
      <c r="E10" s="17"/>
      <c r="F10" s="17"/>
      <c r="G10" s="17"/>
      <c r="H10" s="17"/>
    </row>
    <row r="11" spans="1:8" ht="15">
      <c r="A11" s="136" t="s">
        <v>192</v>
      </c>
      <c r="B11" s="135"/>
      <c r="C11" s="17"/>
      <c r="D11" s="17"/>
      <c r="E11" s="17"/>
      <c r="F11" s="17"/>
      <c r="G11" s="17"/>
      <c r="H11" s="17"/>
    </row>
    <row r="12" spans="1:8" ht="15">
      <c r="A12" s="136" t="s">
        <v>192</v>
      </c>
      <c r="B12" s="135"/>
      <c r="C12" s="17"/>
      <c r="D12" s="17"/>
      <c r="E12" s="17"/>
      <c r="F12" s="17"/>
      <c r="G12" s="17"/>
      <c r="H12" s="17"/>
    </row>
    <row r="13" spans="1:8" ht="15">
      <c r="A13" s="17"/>
      <c r="B13" s="135"/>
      <c r="C13" s="17"/>
      <c r="D13" s="17"/>
      <c r="E13" s="17"/>
      <c r="F13" s="17"/>
      <c r="G13" s="17"/>
      <c r="H13" s="17"/>
    </row>
    <row r="14" spans="1:8" ht="15">
      <c r="A14" s="17"/>
      <c r="B14" s="135"/>
      <c r="C14" s="17"/>
      <c r="D14" s="17"/>
      <c r="E14" s="17"/>
      <c r="F14" s="17"/>
      <c r="G14" s="17"/>
      <c r="H14" s="17"/>
    </row>
    <row r="15" spans="1:8" ht="15">
      <c r="A15" s="17"/>
      <c r="B15" s="135"/>
      <c r="C15" s="17"/>
      <c r="D15" s="17"/>
      <c r="E15" s="17"/>
      <c r="F15" s="17"/>
      <c r="G15" s="17"/>
      <c r="H15" s="17"/>
    </row>
    <row r="16" spans="1:8" ht="15">
      <c r="A16" s="17"/>
      <c r="B16" s="135"/>
      <c r="C16" s="17"/>
      <c r="D16" s="17"/>
      <c r="E16" s="17"/>
      <c r="F16" s="17"/>
      <c r="G16" s="17"/>
      <c r="H16" s="17"/>
    </row>
    <row r="17" spans="1:8" ht="15">
      <c r="A17" s="17"/>
      <c r="B17" s="135"/>
      <c r="C17" s="17"/>
      <c r="D17" s="17"/>
      <c r="E17" s="17"/>
      <c r="F17" s="17"/>
      <c r="G17" s="17"/>
      <c r="H17" s="17"/>
    </row>
    <row r="18" spans="1:8" ht="15">
      <c r="A18" s="17"/>
      <c r="B18" s="135"/>
      <c r="C18" s="17"/>
      <c r="D18" s="17"/>
      <c r="E18" s="17"/>
      <c r="F18" s="17"/>
      <c r="G18" s="17"/>
      <c r="H18" s="17"/>
    </row>
    <row r="19" spans="1:8" ht="15">
      <c r="A19" s="17"/>
      <c r="B19" s="135"/>
      <c r="C19" s="17"/>
      <c r="D19" s="17"/>
      <c r="E19" s="17"/>
      <c r="F19" s="17"/>
      <c r="G19" s="17"/>
      <c r="H19" s="17"/>
    </row>
    <row r="20" spans="1:8" ht="15">
      <c r="A20" s="17"/>
      <c r="B20" s="135"/>
      <c r="C20" s="17"/>
      <c r="D20" s="17"/>
      <c r="E20" s="17"/>
      <c r="F20" s="17"/>
      <c r="G20" s="17"/>
      <c r="H20" s="17"/>
    </row>
    <row r="21" spans="1:8" ht="15">
      <c r="A21" s="17"/>
      <c r="B21" s="135"/>
      <c r="C21" s="17"/>
      <c r="D21" s="17"/>
      <c r="E21" s="17"/>
      <c r="F21" s="17"/>
      <c r="G21" s="17"/>
      <c r="H21" s="17"/>
    </row>
    <row r="22" spans="1:8" ht="15">
      <c r="A22" s="17"/>
      <c r="B22" s="135"/>
      <c r="C22" s="17"/>
      <c r="D22" s="17"/>
      <c r="E22" s="17"/>
      <c r="F22" s="17"/>
      <c r="G22" s="17"/>
      <c r="H22" s="17"/>
    </row>
  </sheetData>
  <sheetProtection/>
  <mergeCells count="1">
    <mergeCell ref="A2:H2"/>
  </mergeCells>
  <printOptions/>
  <pageMargins left="1.16" right="0.75" top="1" bottom="1" header="0.5" footer="0.5"/>
  <pageSetup horizontalDpi="600" verticalDpi="600" orientation="landscape" paperSize="9" r:id="rId1"/>
  <headerFooter alignWithMargins="0">
    <oddFooter>&amp;C110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62">
      <selection activeCell="A148" sqref="A148:H178"/>
    </sheetView>
  </sheetViews>
  <sheetFormatPr defaultColWidth="9.140625" defaultRowHeight="12.75"/>
  <cols>
    <col min="1" max="1" width="6.28125" style="31" customWidth="1"/>
    <col min="2" max="2" width="27.57421875" style="31" customWidth="1"/>
    <col min="3" max="3" width="9.28125" style="31" customWidth="1"/>
    <col min="4" max="4" width="9.57421875" style="31" customWidth="1"/>
    <col min="5" max="5" width="7.421875" style="31" customWidth="1"/>
    <col min="6" max="6" width="7.7109375" style="31" customWidth="1"/>
    <col min="7" max="7" width="9.140625" style="31" customWidth="1"/>
    <col min="8" max="8" width="18.8515625" style="31" customWidth="1"/>
    <col min="9" max="16384" width="9.140625" style="31" customWidth="1"/>
  </cols>
  <sheetData>
    <row r="1" spans="1:9" ht="12.75">
      <c r="A1" s="29"/>
      <c r="B1" s="29"/>
      <c r="C1" s="29"/>
      <c r="D1" s="29"/>
      <c r="E1" s="29"/>
      <c r="F1" s="29"/>
      <c r="G1" s="29"/>
      <c r="H1" s="30" t="s">
        <v>552</v>
      </c>
      <c r="I1" s="56"/>
    </row>
    <row r="2" spans="1:8" ht="17.25" customHeight="1">
      <c r="A2" s="307" t="s">
        <v>276</v>
      </c>
      <c r="B2" s="307"/>
      <c r="C2" s="307"/>
      <c r="D2" s="307"/>
      <c r="E2" s="307"/>
      <c r="F2" s="307"/>
      <c r="G2" s="307"/>
      <c r="H2" s="307"/>
    </row>
    <row r="3" spans="1:8" ht="13.5" thickBot="1">
      <c r="A3" s="57"/>
      <c r="C3" s="32"/>
      <c r="D3" s="32"/>
      <c r="E3" s="32"/>
      <c r="F3" s="32"/>
      <c r="G3" s="32"/>
      <c r="H3" s="32" t="s">
        <v>74</v>
      </c>
    </row>
    <row r="4" spans="1:8" ht="12.75">
      <c r="A4" s="430" t="s">
        <v>85</v>
      </c>
      <c r="B4" s="58"/>
      <c r="C4" s="59" t="s">
        <v>585</v>
      </c>
      <c r="D4" s="47" t="s">
        <v>277</v>
      </c>
      <c r="E4" s="60"/>
      <c r="F4" s="60"/>
      <c r="G4" s="61"/>
      <c r="H4" s="62" t="s">
        <v>278</v>
      </c>
    </row>
    <row r="5" spans="1:8" ht="13.5" thickBot="1">
      <c r="A5" s="431"/>
      <c r="B5" s="63"/>
      <c r="C5" s="64"/>
      <c r="D5" s="64"/>
      <c r="E5" s="64"/>
      <c r="F5" s="64"/>
      <c r="G5" s="65"/>
      <c r="H5" s="66"/>
    </row>
    <row r="6" spans="1:8" ht="13.5" thickBot="1">
      <c r="A6" s="67">
        <v>1</v>
      </c>
      <c r="B6" s="68">
        <v>2</v>
      </c>
      <c r="C6" s="50">
        <v>3</v>
      </c>
      <c r="D6" s="68">
        <v>4</v>
      </c>
      <c r="E6" s="50">
        <v>5</v>
      </c>
      <c r="F6" s="68">
        <v>6</v>
      </c>
      <c r="G6" s="69">
        <v>7</v>
      </c>
      <c r="H6" s="48">
        <v>8</v>
      </c>
    </row>
    <row r="7" spans="1:8" ht="12.75">
      <c r="A7" s="70"/>
      <c r="B7" s="49" t="s">
        <v>145</v>
      </c>
      <c r="C7" s="47"/>
      <c r="D7" s="47"/>
      <c r="E7" s="47" t="s">
        <v>279</v>
      </c>
      <c r="F7" s="60"/>
      <c r="G7" s="61"/>
      <c r="H7" s="103"/>
    </row>
    <row r="8" spans="1:8" ht="12.75">
      <c r="A8" s="71"/>
      <c r="B8" s="72" t="s">
        <v>280</v>
      </c>
      <c r="C8" s="50"/>
      <c r="D8" s="50"/>
      <c r="E8" s="50"/>
      <c r="F8" s="73"/>
      <c r="G8" s="74"/>
      <c r="H8" s="69" t="s">
        <v>281</v>
      </c>
    </row>
    <row r="9" spans="1:8" ht="12.75">
      <c r="A9" s="71"/>
      <c r="B9" s="72" t="s">
        <v>282</v>
      </c>
      <c r="C9" s="50"/>
      <c r="D9" s="50"/>
      <c r="E9" s="50"/>
      <c r="F9" s="73"/>
      <c r="G9" s="74"/>
      <c r="H9" s="69"/>
    </row>
    <row r="10" spans="1:8" ht="13.5" thickBot="1">
      <c r="A10" s="75"/>
      <c r="B10" s="76" t="s">
        <v>283</v>
      </c>
      <c r="C10" s="51"/>
      <c r="D10" s="51"/>
      <c r="E10" s="51" t="s">
        <v>284</v>
      </c>
      <c r="F10" s="64"/>
      <c r="G10" s="65"/>
      <c r="H10" s="105"/>
    </row>
    <row r="11" spans="1:8" ht="17.25" customHeight="1">
      <c r="A11" s="77"/>
      <c r="B11" s="78"/>
      <c r="C11" s="50"/>
      <c r="D11" s="50"/>
      <c r="E11" s="50" t="s">
        <v>285</v>
      </c>
      <c r="F11" s="73"/>
      <c r="G11" s="74"/>
      <c r="H11" s="48" t="s">
        <v>286</v>
      </c>
    </row>
    <row r="12" spans="1:8" ht="15.75" customHeight="1">
      <c r="A12" s="79">
        <v>1</v>
      </c>
      <c r="B12" s="80" t="s">
        <v>258</v>
      </c>
      <c r="C12" s="73"/>
      <c r="D12" s="73"/>
      <c r="E12" s="73">
        <f>44466+8408+5327+1054+415+22+394</f>
        <v>60086</v>
      </c>
      <c r="F12" s="73"/>
      <c r="G12" s="74"/>
      <c r="H12" s="48" t="s">
        <v>287</v>
      </c>
    </row>
    <row r="13" spans="1:8" ht="24.75" customHeight="1">
      <c r="A13" s="79">
        <v>2</v>
      </c>
      <c r="B13" s="80" t="s">
        <v>288</v>
      </c>
      <c r="C13" s="73"/>
      <c r="D13" s="73"/>
      <c r="E13" s="73"/>
      <c r="F13" s="73"/>
      <c r="G13" s="74"/>
      <c r="H13" s="48" t="s">
        <v>289</v>
      </c>
    </row>
    <row r="14" spans="1:8" ht="22.5" customHeight="1">
      <c r="A14" s="79">
        <v>3</v>
      </c>
      <c r="B14" s="80" t="s">
        <v>147</v>
      </c>
      <c r="C14" s="73"/>
      <c r="D14" s="73"/>
      <c r="E14" s="73">
        <f>1445+278+818+580</f>
        <v>3121</v>
      </c>
      <c r="F14" s="73"/>
      <c r="G14" s="74"/>
      <c r="H14" s="48" t="s">
        <v>290</v>
      </c>
    </row>
    <row r="15" spans="1:8" ht="27.75" customHeight="1">
      <c r="A15" s="79">
        <v>4</v>
      </c>
      <c r="B15" s="80" t="s">
        <v>259</v>
      </c>
      <c r="C15" s="73"/>
      <c r="D15" s="73"/>
      <c r="E15" s="73">
        <v>9798</v>
      </c>
      <c r="F15" s="73"/>
      <c r="G15" s="74"/>
      <c r="H15" s="48"/>
    </row>
    <row r="16" spans="1:8" ht="32.25" customHeight="1">
      <c r="A16" s="79">
        <v>5</v>
      </c>
      <c r="B16" s="80" t="s">
        <v>149</v>
      </c>
      <c r="C16" s="73"/>
      <c r="D16" s="73"/>
      <c r="E16" s="73"/>
      <c r="F16" s="73"/>
      <c r="G16" s="74"/>
      <c r="H16" s="48"/>
    </row>
    <row r="17" spans="1:8" ht="35.25" customHeight="1">
      <c r="A17" s="79">
        <v>6</v>
      </c>
      <c r="B17" s="80" t="s">
        <v>291</v>
      </c>
      <c r="C17" s="73"/>
      <c r="D17" s="73"/>
      <c r="E17" s="73"/>
      <c r="F17" s="73"/>
      <c r="G17" s="74"/>
      <c r="H17" s="67" t="s">
        <v>292</v>
      </c>
    </row>
    <row r="18" spans="1:8" ht="24.75" customHeight="1">
      <c r="A18" s="79">
        <v>7</v>
      </c>
      <c r="B18" s="80" t="s">
        <v>293</v>
      </c>
      <c r="C18" s="73"/>
      <c r="D18" s="73"/>
      <c r="E18" s="73">
        <f>E19-E20</f>
        <v>0</v>
      </c>
      <c r="F18" s="73"/>
      <c r="G18" s="74"/>
      <c r="H18" s="48" t="s">
        <v>294</v>
      </c>
    </row>
    <row r="19" spans="1:8" ht="21" customHeight="1">
      <c r="A19" s="77">
        <v>7.1</v>
      </c>
      <c r="B19" s="80" t="s">
        <v>295</v>
      </c>
      <c r="C19" s="73"/>
      <c r="D19" s="73"/>
      <c r="E19" s="73"/>
      <c r="F19" s="73"/>
      <c r="G19" s="74"/>
      <c r="H19" s="48"/>
    </row>
    <row r="20" spans="1:8" ht="18" customHeight="1">
      <c r="A20" s="77">
        <v>7.2</v>
      </c>
      <c r="B20" s="80" t="s">
        <v>296</v>
      </c>
      <c r="C20" s="73"/>
      <c r="D20" s="73"/>
      <c r="E20" s="73"/>
      <c r="F20" s="73"/>
      <c r="G20" s="74"/>
      <c r="H20" s="48"/>
    </row>
    <row r="21" spans="1:8" ht="42.75" customHeight="1" thickBot="1">
      <c r="A21" s="81">
        <v>8</v>
      </c>
      <c r="B21" s="80" t="s">
        <v>297</v>
      </c>
      <c r="C21" s="73"/>
      <c r="D21" s="73"/>
      <c r="E21" s="73"/>
      <c r="F21" s="73"/>
      <c r="G21" s="74"/>
      <c r="H21" s="67" t="s">
        <v>298</v>
      </c>
    </row>
    <row r="22" spans="1:8" ht="29.25" customHeight="1">
      <c r="A22" s="70">
        <v>9.1</v>
      </c>
      <c r="B22" s="70" t="s">
        <v>299</v>
      </c>
      <c r="C22" s="60"/>
      <c r="D22" s="60"/>
      <c r="E22" s="60"/>
      <c r="F22" s="60"/>
      <c r="G22" s="61"/>
      <c r="H22" s="62" t="s">
        <v>300</v>
      </c>
    </row>
    <row r="23" spans="1:8" ht="24" customHeight="1">
      <c r="A23" s="71">
        <v>9.2</v>
      </c>
      <c r="B23" s="71" t="s">
        <v>301</v>
      </c>
      <c r="C23" s="73"/>
      <c r="D23" s="73"/>
      <c r="E23" s="73"/>
      <c r="F23" s="73"/>
      <c r="G23" s="74"/>
      <c r="H23" s="48" t="s">
        <v>302</v>
      </c>
    </row>
    <row r="24" spans="1:8" ht="24.75" customHeight="1" thickBot="1">
      <c r="A24" s="75">
        <v>9.3</v>
      </c>
      <c r="B24" s="75" t="s">
        <v>303</v>
      </c>
      <c r="C24" s="64"/>
      <c r="D24" s="64"/>
      <c r="E24" s="64"/>
      <c r="F24" s="64"/>
      <c r="G24" s="65"/>
      <c r="H24" s="107" t="s">
        <v>304</v>
      </c>
    </row>
    <row r="25" spans="1:8" ht="22.5" customHeight="1" thickBot="1">
      <c r="A25" s="82">
        <v>10</v>
      </c>
      <c r="B25" s="71" t="s">
        <v>151</v>
      </c>
      <c r="C25" s="73"/>
      <c r="D25" s="73"/>
      <c r="E25" s="73"/>
      <c r="F25" s="73"/>
      <c r="G25" s="74"/>
      <c r="H25" s="48"/>
    </row>
    <row r="26" spans="1:8" ht="13.5" thickBot="1">
      <c r="A26" s="52">
        <v>11</v>
      </c>
      <c r="B26" s="53" t="s">
        <v>168</v>
      </c>
      <c r="C26" s="55"/>
      <c r="D26" s="55"/>
      <c r="E26" s="55">
        <f>SUM(E21:E25,E12:E18)</f>
        <v>73005</v>
      </c>
      <c r="F26" s="55"/>
      <c r="G26" s="83"/>
      <c r="H26" s="108"/>
    </row>
    <row r="27" spans="1:8" ht="22.5" customHeight="1">
      <c r="A27" s="94">
        <v>12.1</v>
      </c>
      <c r="B27" s="70" t="s">
        <v>262</v>
      </c>
      <c r="C27" s="60"/>
      <c r="D27" s="60"/>
      <c r="E27" s="60"/>
      <c r="F27" s="60"/>
      <c r="G27" s="61"/>
      <c r="H27" s="62"/>
    </row>
    <row r="28" spans="1:8" ht="12.75">
      <c r="A28" s="85">
        <v>12.2</v>
      </c>
      <c r="B28" s="71" t="s">
        <v>305</v>
      </c>
      <c r="C28" s="73"/>
      <c r="D28" s="73"/>
      <c r="E28" s="73"/>
      <c r="F28" s="73"/>
      <c r="G28" s="74"/>
      <c r="H28" s="48" t="s">
        <v>306</v>
      </c>
    </row>
    <row r="29" spans="1:8" ht="30" customHeight="1">
      <c r="A29" s="85">
        <v>12.3</v>
      </c>
      <c r="B29" s="71" t="s">
        <v>154</v>
      </c>
      <c r="C29" s="73"/>
      <c r="D29" s="73"/>
      <c r="E29" s="73">
        <v>898</v>
      </c>
      <c r="F29" s="73"/>
      <c r="G29" s="74"/>
      <c r="H29" s="48" t="s">
        <v>307</v>
      </c>
    </row>
    <row r="30" spans="1:8" ht="24" customHeight="1">
      <c r="A30" s="85">
        <v>12.4</v>
      </c>
      <c r="B30" s="71" t="s">
        <v>264</v>
      </c>
      <c r="C30" s="73"/>
      <c r="D30" s="73"/>
      <c r="E30" s="73"/>
      <c r="F30" s="73"/>
      <c r="G30" s="74"/>
      <c r="H30" s="48" t="s">
        <v>308</v>
      </c>
    </row>
    <row r="31" spans="1:8" ht="12.75">
      <c r="A31" s="85">
        <v>12.5</v>
      </c>
      <c r="B31" s="71" t="s">
        <v>309</v>
      </c>
      <c r="C31" s="73"/>
      <c r="D31" s="73"/>
      <c r="E31" s="73">
        <f>SUM(E32:E36)</f>
        <v>3307</v>
      </c>
      <c r="F31" s="73"/>
      <c r="G31" s="74"/>
      <c r="H31" s="48" t="s">
        <v>310</v>
      </c>
    </row>
    <row r="32" spans="1:8" ht="13.5" thickBot="1">
      <c r="A32" s="90" t="s">
        <v>311</v>
      </c>
      <c r="B32" s="75" t="s">
        <v>312</v>
      </c>
      <c r="C32" s="64"/>
      <c r="D32" s="64"/>
      <c r="E32" s="64"/>
      <c r="F32" s="64"/>
      <c r="G32" s="65"/>
      <c r="H32" s="107" t="s">
        <v>313</v>
      </c>
    </row>
    <row r="33" spans="1:8" s="78" customFormat="1" ht="26.25" customHeight="1" thickBot="1">
      <c r="A33" s="255"/>
      <c r="B33" s="80"/>
      <c r="C33" s="73"/>
      <c r="D33" s="73"/>
      <c r="E33" s="73"/>
      <c r="F33" s="73"/>
      <c r="G33" s="73"/>
      <c r="H33" s="50"/>
    </row>
    <row r="34" spans="1:8" ht="12.75">
      <c r="A34" s="94" t="s">
        <v>314</v>
      </c>
      <c r="B34" s="70" t="s">
        <v>315</v>
      </c>
      <c r="C34" s="60"/>
      <c r="D34" s="60"/>
      <c r="E34" s="60"/>
      <c r="F34" s="60"/>
      <c r="G34" s="61"/>
      <c r="H34" s="62"/>
    </row>
    <row r="35" spans="1:8" ht="12.75" customHeight="1">
      <c r="A35" s="85" t="s">
        <v>316</v>
      </c>
      <c r="B35" s="71" t="s">
        <v>317</v>
      </c>
      <c r="C35" s="73"/>
      <c r="D35" s="73"/>
      <c r="E35" s="73"/>
      <c r="F35" s="73"/>
      <c r="G35" s="74"/>
      <c r="H35" s="48"/>
    </row>
    <row r="36" spans="1:8" ht="12.75">
      <c r="A36" s="85" t="s">
        <v>318</v>
      </c>
      <c r="B36" s="71" t="s">
        <v>319</v>
      </c>
      <c r="C36" s="73"/>
      <c r="D36" s="73"/>
      <c r="E36" s="73">
        <f>359+2948</f>
        <v>3307</v>
      </c>
      <c r="F36" s="73"/>
      <c r="G36" s="74"/>
      <c r="H36" s="48"/>
    </row>
    <row r="37" spans="1:8" ht="21.75" customHeight="1">
      <c r="A37" s="85">
        <v>12.6</v>
      </c>
      <c r="B37" s="71" t="s">
        <v>266</v>
      </c>
      <c r="C37" s="73"/>
      <c r="D37" s="73"/>
      <c r="E37" s="73"/>
      <c r="F37" s="73"/>
      <c r="G37" s="74"/>
      <c r="H37" s="48"/>
    </row>
    <row r="38" spans="1:8" ht="12.75">
      <c r="A38" s="85">
        <v>12.7</v>
      </c>
      <c r="B38" s="71" t="s">
        <v>320</v>
      </c>
      <c r="C38" s="73"/>
      <c r="D38" s="73"/>
      <c r="E38" s="73">
        <f>272+506+1276+273+310+1403+1468+377+1968+379+100+151+120+2404+64+720+927+54+1</f>
        <v>12773</v>
      </c>
      <c r="F38" s="73"/>
      <c r="G38" s="74"/>
      <c r="H38" s="48"/>
    </row>
    <row r="39" spans="1:8" ht="13.5" thickBot="1">
      <c r="A39" s="90">
        <v>12.8</v>
      </c>
      <c r="B39" s="75" t="s">
        <v>321</v>
      </c>
      <c r="C39" s="64"/>
      <c r="D39" s="64"/>
      <c r="E39" s="64"/>
      <c r="F39" s="64"/>
      <c r="G39" s="65"/>
      <c r="H39" s="107"/>
    </row>
    <row r="40" spans="1:8" ht="12.75">
      <c r="A40" s="87">
        <v>13.1</v>
      </c>
      <c r="B40" s="70" t="s">
        <v>322</v>
      </c>
      <c r="C40" s="60"/>
      <c r="D40" s="60"/>
      <c r="E40" s="60"/>
      <c r="F40" s="60"/>
      <c r="G40" s="61"/>
      <c r="H40" s="62" t="s">
        <v>323</v>
      </c>
    </row>
    <row r="41" spans="1:8" ht="12.75">
      <c r="A41" s="72">
        <v>13.2</v>
      </c>
      <c r="B41" s="71" t="s">
        <v>324</v>
      </c>
      <c r="C41" s="73"/>
      <c r="D41" s="73"/>
      <c r="E41" s="73">
        <v>391</v>
      </c>
      <c r="F41" s="73"/>
      <c r="G41" s="74"/>
      <c r="H41" s="48" t="s">
        <v>325</v>
      </c>
    </row>
    <row r="42" spans="1:8" ht="20.25" customHeight="1">
      <c r="A42" s="72">
        <v>13.3</v>
      </c>
      <c r="B42" s="71" t="s">
        <v>326</v>
      </c>
      <c r="C42" s="73"/>
      <c r="D42" s="73"/>
      <c r="E42" s="73"/>
      <c r="F42" s="73"/>
      <c r="G42" s="74"/>
      <c r="H42" s="48" t="s">
        <v>327</v>
      </c>
    </row>
    <row r="43" spans="1:8" ht="21" customHeight="1" thickBot="1">
      <c r="A43" s="76">
        <v>13.4</v>
      </c>
      <c r="B43" s="75" t="s">
        <v>159</v>
      </c>
      <c r="C43" s="64"/>
      <c r="D43" s="64"/>
      <c r="E43" s="64"/>
      <c r="F43" s="64"/>
      <c r="G43" s="65"/>
      <c r="H43" s="107"/>
    </row>
    <row r="44" spans="1:8" ht="22.5" customHeight="1">
      <c r="A44" s="87">
        <v>14.1</v>
      </c>
      <c r="B44" s="70" t="s">
        <v>268</v>
      </c>
      <c r="C44" s="60"/>
      <c r="D44" s="60"/>
      <c r="E44" s="60">
        <v>5664</v>
      </c>
      <c r="F44" s="60"/>
      <c r="G44" s="61"/>
      <c r="H44" s="62" t="s">
        <v>328</v>
      </c>
    </row>
    <row r="45" spans="1:8" ht="21.75" customHeight="1" thickBot="1">
      <c r="A45" s="76">
        <v>14.2</v>
      </c>
      <c r="B45" s="75" t="s">
        <v>269</v>
      </c>
      <c r="C45" s="64"/>
      <c r="D45" s="64"/>
      <c r="E45" s="64"/>
      <c r="F45" s="64"/>
      <c r="G45" s="65"/>
      <c r="H45" s="107" t="s">
        <v>329</v>
      </c>
    </row>
    <row r="46" spans="1:8" ht="12.75">
      <c r="A46" s="49">
        <v>15</v>
      </c>
      <c r="B46" s="70" t="s">
        <v>270</v>
      </c>
      <c r="C46" s="60"/>
      <c r="D46" s="60"/>
      <c r="E46" s="60">
        <f>SUM(E47:E50)</f>
        <v>81782</v>
      </c>
      <c r="F46" s="60"/>
      <c r="G46" s="61"/>
      <c r="H46" s="62" t="s">
        <v>330</v>
      </c>
    </row>
    <row r="47" spans="1:8" ht="12.75">
      <c r="A47" s="72">
        <v>15.1</v>
      </c>
      <c r="B47" s="71" t="s">
        <v>271</v>
      </c>
      <c r="C47" s="73"/>
      <c r="D47" s="73"/>
      <c r="E47" s="73">
        <f>45400+34967</f>
        <v>80367</v>
      </c>
      <c r="F47" s="73"/>
      <c r="G47" s="74"/>
      <c r="H47" s="48" t="s">
        <v>331</v>
      </c>
    </row>
    <row r="48" spans="1:8" ht="12.75">
      <c r="A48" s="72">
        <v>15.2</v>
      </c>
      <c r="B48" s="71" t="s">
        <v>272</v>
      </c>
      <c r="C48" s="73"/>
      <c r="D48" s="73"/>
      <c r="E48" s="73"/>
      <c r="F48" s="73"/>
      <c r="G48" s="74"/>
      <c r="H48" s="48" t="s">
        <v>332</v>
      </c>
    </row>
    <row r="49" spans="1:8" ht="12.75">
      <c r="A49" s="72">
        <v>15.3</v>
      </c>
      <c r="B49" s="71" t="s">
        <v>333</v>
      </c>
      <c r="C49" s="73"/>
      <c r="D49" s="73"/>
      <c r="E49" s="73"/>
      <c r="F49" s="73"/>
      <c r="G49" s="74"/>
      <c r="H49" s="48" t="s">
        <v>334</v>
      </c>
    </row>
    <row r="50" spans="1:8" ht="13.5" thickBot="1">
      <c r="A50" s="76">
        <v>15.4</v>
      </c>
      <c r="B50" s="75" t="s">
        <v>335</v>
      </c>
      <c r="C50" s="64"/>
      <c r="D50" s="64"/>
      <c r="E50" s="64">
        <f>1247+168</f>
        <v>1415</v>
      </c>
      <c r="F50" s="64"/>
      <c r="G50" s="65"/>
      <c r="H50" s="107" t="s">
        <v>336</v>
      </c>
    </row>
    <row r="51" spans="1:8" ht="24.75" customHeight="1" thickBot="1">
      <c r="A51" s="52">
        <v>16</v>
      </c>
      <c r="B51" s="53" t="s">
        <v>337</v>
      </c>
      <c r="C51" s="54"/>
      <c r="D51" s="54"/>
      <c r="E51" s="54">
        <f>+E53</f>
        <v>-31810</v>
      </c>
      <c r="F51" s="55"/>
      <c r="G51" s="55"/>
      <c r="H51" s="83"/>
    </row>
    <row r="52" spans="1:8" ht="13.5" thickBot="1">
      <c r="A52" s="86">
        <v>17</v>
      </c>
      <c r="B52" s="75" t="s">
        <v>168</v>
      </c>
      <c r="C52" s="64"/>
      <c r="D52" s="64"/>
      <c r="E52" s="88">
        <f>SUM(E27:E31,E37:E46,E51)</f>
        <v>73005</v>
      </c>
      <c r="F52" s="88">
        <f>+E26-E52</f>
        <v>0</v>
      </c>
      <c r="G52" s="64"/>
      <c r="H52" s="65"/>
    </row>
    <row r="53" spans="1:8" ht="13.5" thickBot="1">
      <c r="A53" s="52">
        <v>18</v>
      </c>
      <c r="B53" s="89" t="s">
        <v>338</v>
      </c>
      <c r="C53" s="54"/>
      <c r="D53" s="54"/>
      <c r="E53" s="55">
        <f>SUM(E74:E89)-SUM(E54:E71)</f>
        <v>-31810</v>
      </c>
      <c r="F53" s="55"/>
      <c r="G53" s="55"/>
      <c r="H53" s="102"/>
    </row>
    <row r="54" spans="1:8" ht="30.75" customHeight="1">
      <c r="A54" s="85" t="s">
        <v>339</v>
      </c>
      <c r="B54" s="71" t="s">
        <v>340</v>
      </c>
      <c r="C54" s="73"/>
      <c r="D54" s="73"/>
      <c r="E54" s="73"/>
      <c r="F54" s="73"/>
      <c r="G54" s="73"/>
      <c r="H54" s="109" t="s">
        <v>341</v>
      </c>
    </row>
    <row r="55" spans="1:8" ht="13.5" thickBot="1">
      <c r="A55" s="90" t="s">
        <v>342</v>
      </c>
      <c r="B55" s="75" t="s">
        <v>343</v>
      </c>
      <c r="C55" s="88"/>
      <c r="D55" s="64"/>
      <c r="E55" s="64">
        <f>46217+639</f>
        <v>46856</v>
      </c>
      <c r="F55" s="64"/>
      <c r="G55" s="64"/>
      <c r="H55" s="48" t="s">
        <v>344</v>
      </c>
    </row>
    <row r="56" spans="1:8" ht="12.75">
      <c r="A56" s="87">
        <v>19.2</v>
      </c>
      <c r="B56" s="70" t="s">
        <v>345</v>
      </c>
      <c r="C56" s="91"/>
      <c r="D56" s="60"/>
      <c r="E56" s="60"/>
      <c r="F56" s="60"/>
      <c r="G56" s="61"/>
      <c r="H56" s="104"/>
    </row>
    <row r="57" spans="1:8" ht="12.75">
      <c r="A57" s="72">
        <v>19.3</v>
      </c>
      <c r="B57" s="71" t="s">
        <v>346</v>
      </c>
      <c r="C57" s="92"/>
      <c r="D57" s="73"/>
      <c r="E57" s="73">
        <f>8027+901</f>
        <v>8928</v>
      </c>
      <c r="F57" s="73"/>
      <c r="G57" s="74"/>
      <c r="H57" s="104"/>
    </row>
    <row r="58" spans="1:8" ht="13.5" thickBot="1">
      <c r="A58" s="76">
        <v>19.4</v>
      </c>
      <c r="B58" s="75" t="s">
        <v>167</v>
      </c>
      <c r="C58" s="88"/>
      <c r="D58" s="64"/>
      <c r="E58" s="64"/>
      <c r="F58" s="64"/>
      <c r="G58" s="65"/>
      <c r="H58" s="66"/>
    </row>
    <row r="59" spans="1:8" ht="12.75">
      <c r="A59" s="84">
        <v>20</v>
      </c>
      <c r="B59" s="71" t="s">
        <v>347</v>
      </c>
      <c r="C59" s="92"/>
      <c r="D59" s="73"/>
      <c r="E59" s="73"/>
      <c r="F59" s="73"/>
      <c r="G59" s="73"/>
      <c r="H59" s="104"/>
    </row>
    <row r="60" spans="1:8" ht="12.75">
      <c r="A60" s="84">
        <v>21</v>
      </c>
      <c r="B60" s="71" t="s">
        <v>348</v>
      </c>
      <c r="C60" s="92"/>
      <c r="D60" s="73"/>
      <c r="E60" s="73">
        <v>462</v>
      </c>
      <c r="F60" s="73"/>
      <c r="G60" s="73"/>
      <c r="H60" s="104"/>
    </row>
    <row r="61" spans="1:8" ht="12.75">
      <c r="A61" s="84">
        <v>22</v>
      </c>
      <c r="B61" s="71" t="s">
        <v>349</v>
      </c>
      <c r="C61" s="92"/>
      <c r="D61" s="73"/>
      <c r="E61" s="73"/>
      <c r="F61" s="73"/>
      <c r="G61" s="73"/>
      <c r="H61" s="104"/>
    </row>
    <row r="62" spans="1:8" ht="12.75">
      <c r="A62" s="72">
        <v>22.1</v>
      </c>
      <c r="B62" s="71" t="s">
        <v>350</v>
      </c>
      <c r="C62" s="92"/>
      <c r="D62" s="73"/>
      <c r="E62" s="73"/>
      <c r="F62" s="73"/>
      <c r="G62" s="73"/>
      <c r="H62" s="104"/>
    </row>
    <row r="63" spans="1:8" ht="12.75">
      <c r="A63" s="72">
        <v>22.2</v>
      </c>
      <c r="B63" s="71" t="s">
        <v>351</v>
      </c>
      <c r="C63" s="92"/>
      <c r="D63" s="73"/>
      <c r="E63" s="73"/>
      <c r="F63" s="73"/>
      <c r="G63" s="73"/>
      <c r="H63" s="104"/>
    </row>
    <row r="64" spans="1:8" ht="12.75">
      <c r="A64" s="84">
        <v>23</v>
      </c>
      <c r="B64" s="71" t="s">
        <v>352</v>
      </c>
      <c r="C64" s="92"/>
      <c r="D64" s="73"/>
      <c r="E64" s="73">
        <v>757</v>
      </c>
      <c r="F64" s="73"/>
      <c r="G64" s="73"/>
      <c r="H64" s="104"/>
    </row>
    <row r="65" spans="1:8" ht="26.25" customHeight="1">
      <c r="A65" s="84">
        <v>24</v>
      </c>
      <c r="B65" s="71" t="s">
        <v>353</v>
      </c>
      <c r="C65" s="92"/>
      <c r="D65" s="73"/>
      <c r="E65" s="73"/>
      <c r="F65" s="73"/>
      <c r="G65" s="73"/>
      <c r="H65" s="104"/>
    </row>
    <row r="66" spans="1:8" ht="25.5" customHeight="1" thickBot="1">
      <c r="A66" s="84">
        <v>25</v>
      </c>
      <c r="B66" s="71" t="s">
        <v>354</v>
      </c>
      <c r="C66" s="92"/>
      <c r="D66" s="73"/>
      <c r="E66" s="73"/>
      <c r="F66" s="73"/>
      <c r="G66" s="73"/>
      <c r="H66" s="104"/>
    </row>
    <row r="67" spans="1:8" ht="21" customHeight="1">
      <c r="A67" s="87">
        <v>26.1</v>
      </c>
      <c r="B67" s="70" t="s">
        <v>355</v>
      </c>
      <c r="C67" s="91"/>
      <c r="D67" s="60"/>
      <c r="E67" s="60"/>
      <c r="F67" s="60"/>
      <c r="G67" s="60"/>
      <c r="H67" s="109" t="s">
        <v>356</v>
      </c>
    </row>
    <row r="68" spans="1:8" ht="28.5" customHeight="1" thickBot="1">
      <c r="A68" s="76">
        <v>26.2</v>
      </c>
      <c r="B68" s="75" t="s">
        <v>357</v>
      </c>
      <c r="C68" s="88"/>
      <c r="D68" s="64"/>
      <c r="E68" s="64"/>
      <c r="F68" s="64"/>
      <c r="G68" s="64"/>
      <c r="H68" s="110" t="s">
        <v>358</v>
      </c>
    </row>
    <row r="69" spans="1:8" ht="12.75">
      <c r="A69" s="87">
        <v>27.1</v>
      </c>
      <c r="B69" s="70" t="s">
        <v>359</v>
      </c>
      <c r="C69" s="91"/>
      <c r="D69" s="60"/>
      <c r="E69" s="60"/>
      <c r="F69" s="60"/>
      <c r="G69" s="60"/>
      <c r="H69" s="109" t="s">
        <v>360</v>
      </c>
    </row>
    <row r="70" spans="1:8" ht="27.75" customHeight="1" thickBot="1">
      <c r="A70" s="76">
        <v>27.2</v>
      </c>
      <c r="B70" s="75" t="s">
        <v>361</v>
      </c>
      <c r="C70" s="64"/>
      <c r="D70" s="64"/>
      <c r="E70" s="64">
        <v>1247</v>
      </c>
      <c r="F70" s="64"/>
      <c r="G70" s="64"/>
      <c r="H70" s="110" t="s">
        <v>362</v>
      </c>
    </row>
    <row r="71" spans="1:8" ht="30" customHeight="1" thickBot="1">
      <c r="A71" s="93">
        <v>28</v>
      </c>
      <c r="B71" s="71" t="s">
        <v>363</v>
      </c>
      <c r="C71" s="92"/>
      <c r="D71" s="73"/>
      <c r="E71" s="73"/>
      <c r="F71" s="73"/>
      <c r="G71" s="73"/>
      <c r="H71" s="104"/>
    </row>
    <row r="72" spans="1:8" ht="16.5" customHeight="1" thickBot="1">
      <c r="A72" s="52">
        <v>29</v>
      </c>
      <c r="B72" s="53" t="s">
        <v>168</v>
      </c>
      <c r="C72" s="54"/>
      <c r="D72" s="54"/>
      <c r="E72" s="54">
        <f>SUM(E53:E71)</f>
        <v>26440</v>
      </c>
      <c r="F72" s="55"/>
      <c r="G72" s="55"/>
      <c r="H72" s="111"/>
    </row>
    <row r="73" spans="1:8" s="78" customFormat="1" ht="16.5" customHeight="1" thickBot="1">
      <c r="A73" s="254"/>
      <c r="B73" s="80"/>
      <c r="C73" s="92"/>
      <c r="D73" s="92"/>
      <c r="E73" s="92"/>
      <c r="F73" s="73"/>
      <c r="G73" s="73"/>
      <c r="H73" s="73"/>
    </row>
    <row r="74" spans="1:8" ht="25.5" customHeight="1">
      <c r="A74" s="94" t="s">
        <v>364</v>
      </c>
      <c r="B74" s="70" t="s">
        <v>365</v>
      </c>
      <c r="C74" s="91"/>
      <c r="D74" s="60"/>
      <c r="E74" s="60"/>
      <c r="F74" s="60"/>
      <c r="G74" s="60"/>
      <c r="H74" s="109" t="s">
        <v>366</v>
      </c>
    </row>
    <row r="75" spans="1:8" ht="12.75">
      <c r="A75" s="85" t="s">
        <v>367</v>
      </c>
      <c r="B75" s="71" t="s">
        <v>368</v>
      </c>
      <c r="C75" s="92"/>
      <c r="D75" s="73"/>
      <c r="E75" s="73"/>
      <c r="F75" s="73"/>
      <c r="G75" s="73"/>
      <c r="H75" s="48" t="s">
        <v>369</v>
      </c>
    </row>
    <row r="76" spans="1:8" ht="12.75">
      <c r="A76" s="72">
        <v>30.2</v>
      </c>
      <c r="B76" s="71" t="s">
        <v>370</v>
      </c>
      <c r="C76" s="92"/>
      <c r="D76" s="73"/>
      <c r="E76" s="73"/>
      <c r="F76" s="73"/>
      <c r="G76" s="73"/>
      <c r="H76" s="104"/>
    </row>
    <row r="77" spans="1:8" ht="20.25" customHeight="1">
      <c r="A77" s="72">
        <v>30.3</v>
      </c>
      <c r="B77" s="71" t="s">
        <v>346</v>
      </c>
      <c r="C77" s="92"/>
      <c r="D77" s="73"/>
      <c r="E77" s="73"/>
      <c r="F77" s="73"/>
      <c r="G77" s="73"/>
      <c r="H77" s="104"/>
    </row>
    <row r="78" spans="1:8" ht="18.75" customHeight="1" thickBot="1">
      <c r="A78" s="76">
        <v>30.4</v>
      </c>
      <c r="B78" s="75" t="s">
        <v>167</v>
      </c>
      <c r="C78" s="88"/>
      <c r="D78" s="64"/>
      <c r="E78" s="64"/>
      <c r="F78" s="64"/>
      <c r="G78" s="64"/>
      <c r="H78" s="66"/>
    </row>
    <row r="79" spans="1:8" ht="23.25" customHeight="1">
      <c r="A79" s="84">
        <v>31</v>
      </c>
      <c r="B79" s="71" t="s">
        <v>371</v>
      </c>
      <c r="C79" s="92"/>
      <c r="D79" s="73"/>
      <c r="E79" s="73">
        <f>4100+871+99</f>
        <v>5070</v>
      </c>
      <c r="F79" s="73"/>
      <c r="G79" s="73"/>
      <c r="H79" s="104"/>
    </row>
    <row r="80" spans="1:8" ht="12.75">
      <c r="A80" s="84">
        <v>32</v>
      </c>
      <c r="B80" s="71" t="s">
        <v>372</v>
      </c>
      <c r="C80" s="92"/>
      <c r="D80" s="73"/>
      <c r="E80" s="73"/>
      <c r="F80" s="73"/>
      <c r="G80" s="73"/>
      <c r="H80" s="104"/>
    </row>
    <row r="81" spans="1:8" ht="12.75">
      <c r="A81" s="72">
        <v>32.1</v>
      </c>
      <c r="B81" s="71" t="s">
        <v>355</v>
      </c>
      <c r="C81" s="92"/>
      <c r="D81" s="73"/>
      <c r="E81" s="73"/>
      <c r="F81" s="73"/>
      <c r="G81" s="73"/>
      <c r="H81" s="104"/>
    </row>
    <row r="82" spans="1:8" ht="12.75">
      <c r="A82" s="72">
        <v>32.2</v>
      </c>
      <c r="B82" s="71" t="s">
        <v>373</v>
      </c>
      <c r="C82" s="92"/>
      <c r="D82" s="73"/>
      <c r="E82" s="73">
        <f>141+118</f>
        <v>259</v>
      </c>
      <c r="F82" s="73"/>
      <c r="G82" s="73"/>
      <c r="H82" s="104"/>
    </row>
    <row r="83" spans="1:8" ht="25.5" customHeight="1">
      <c r="A83" s="84">
        <v>33</v>
      </c>
      <c r="B83" s="71" t="s">
        <v>374</v>
      </c>
      <c r="C83" s="92"/>
      <c r="D83" s="73"/>
      <c r="E83" s="73"/>
      <c r="F83" s="73"/>
      <c r="G83" s="73"/>
      <c r="H83" s="104"/>
    </row>
    <row r="84" spans="1:8" ht="26.25" customHeight="1">
      <c r="A84" s="84">
        <v>34</v>
      </c>
      <c r="B84" s="71" t="s">
        <v>375</v>
      </c>
      <c r="C84" s="92"/>
      <c r="D84" s="73"/>
      <c r="E84" s="73"/>
      <c r="F84" s="73"/>
      <c r="G84" s="73"/>
      <c r="H84" s="104"/>
    </row>
    <row r="85" spans="1:8" ht="13.5" thickBot="1">
      <c r="A85" s="84">
        <v>35</v>
      </c>
      <c r="B85" s="71" t="s">
        <v>376</v>
      </c>
      <c r="C85" s="92"/>
      <c r="D85" s="73"/>
      <c r="E85" s="73"/>
      <c r="F85" s="73"/>
      <c r="G85" s="73"/>
      <c r="H85" s="104"/>
    </row>
    <row r="86" spans="1:8" ht="19.5" customHeight="1">
      <c r="A86" s="87">
        <v>36.1</v>
      </c>
      <c r="B86" s="70" t="s">
        <v>377</v>
      </c>
      <c r="C86" s="91"/>
      <c r="D86" s="60"/>
      <c r="E86" s="60"/>
      <c r="F86" s="60"/>
      <c r="G86" s="60"/>
      <c r="H86" s="62" t="s">
        <v>378</v>
      </c>
    </row>
    <row r="87" spans="1:8" ht="21.75" customHeight="1" thickBot="1">
      <c r="A87" s="76">
        <v>36.2</v>
      </c>
      <c r="B87" s="75" t="s">
        <v>379</v>
      </c>
      <c r="C87" s="88"/>
      <c r="D87" s="64"/>
      <c r="E87" s="64">
        <f>15259+4534+685+1+757</f>
        <v>21236</v>
      </c>
      <c r="F87" s="64"/>
      <c r="G87" s="64"/>
      <c r="H87" s="107" t="s">
        <v>380</v>
      </c>
    </row>
    <row r="88" spans="1:8" ht="21" customHeight="1">
      <c r="A88" s="72">
        <v>37</v>
      </c>
      <c r="B88" s="71" t="s">
        <v>381</v>
      </c>
      <c r="C88" s="92"/>
      <c r="D88" s="73"/>
      <c r="E88" s="73">
        <f>109+115+905-1254</f>
        <v>-125</v>
      </c>
      <c r="F88" s="73"/>
      <c r="G88" s="73"/>
      <c r="H88" s="104"/>
    </row>
    <row r="89" spans="1:8" ht="27" customHeight="1" thickBot="1">
      <c r="A89" s="95">
        <v>38</v>
      </c>
      <c r="B89" s="75" t="s">
        <v>382</v>
      </c>
      <c r="C89" s="88"/>
      <c r="D89" s="64"/>
      <c r="E89" s="64"/>
      <c r="F89" s="64"/>
      <c r="G89" s="64"/>
      <c r="H89" s="66"/>
    </row>
    <row r="90" spans="1:8" ht="13.5" thickBot="1">
      <c r="A90" s="87">
        <v>39</v>
      </c>
      <c r="B90" s="70" t="s">
        <v>168</v>
      </c>
      <c r="C90" s="91"/>
      <c r="D90" s="91"/>
      <c r="E90" s="91">
        <f>SUM(E74:E89)</f>
        <v>26440</v>
      </c>
      <c r="F90" s="60"/>
      <c r="G90" s="60"/>
      <c r="H90" s="111"/>
    </row>
    <row r="91" spans="1:8" ht="13.5" thickBot="1">
      <c r="A91" s="96"/>
      <c r="B91" s="97"/>
      <c r="C91" s="98" t="s">
        <v>383</v>
      </c>
      <c r="D91" s="55"/>
      <c r="E91" s="55"/>
      <c r="F91" s="55"/>
      <c r="G91" s="55"/>
      <c r="H91" s="83"/>
    </row>
    <row r="92" spans="1:8" ht="26.25" thickBot="1">
      <c r="A92" s="96"/>
      <c r="B92" s="53" t="s">
        <v>384</v>
      </c>
      <c r="C92" s="99" t="s">
        <v>65</v>
      </c>
      <c r="D92" s="99" t="s">
        <v>64</v>
      </c>
      <c r="E92" s="100" t="s">
        <v>385</v>
      </c>
      <c r="F92" s="55"/>
      <c r="G92" s="83"/>
      <c r="H92" s="83"/>
    </row>
    <row r="93" spans="1:8" ht="24.75" customHeight="1">
      <c r="A93" s="87">
        <v>40.1</v>
      </c>
      <c r="B93" s="70" t="s">
        <v>386</v>
      </c>
      <c r="C93" s="60"/>
      <c r="D93" s="60"/>
      <c r="E93" s="60">
        <f aca="true" t="shared" si="0" ref="E93:E116">+D93-C93</f>
        <v>0</v>
      </c>
      <c r="F93" s="60"/>
      <c r="G93" s="61"/>
      <c r="H93" s="109" t="s">
        <v>387</v>
      </c>
    </row>
    <row r="94" spans="1:8" ht="18" customHeight="1" thickBot="1">
      <c r="A94" s="76">
        <v>40.2</v>
      </c>
      <c r="B94" s="75" t="s">
        <v>388</v>
      </c>
      <c r="C94" s="64"/>
      <c r="D94" s="64"/>
      <c r="E94" s="64">
        <f t="shared" si="0"/>
        <v>0</v>
      </c>
      <c r="F94" s="64"/>
      <c r="G94" s="65"/>
      <c r="H94" s="107" t="s">
        <v>389</v>
      </c>
    </row>
    <row r="95" spans="1:8" ht="12.75">
      <c r="A95" s="94" t="s">
        <v>390</v>
      </c>
      <c r="B95" s="70" t="s">
        <v>391</v>
      </c>
      <c r="C95" s="60"/>
      <c r="D95" s="60"/>
      <c r="E95" s="60">
        <f t="shared" si="0"/>
        <v>0</v>
      </c>
      <c r="F95" s="60"/>
      <c r="G95" s="60"/>
      <c r="H95" s="62" t="s">
        <v>392</v>
      </c>
    </row>
    <row r="96" spans="1:8" ht="12.75">
      <c r="A96" s="85" t="s">
        <v>393</v>
      </c>
      <c r="B96" s="71" t="s">
        <v>394</v>
      </c>
      <c r="C96" s="73"/>
      <c r="D96" s="73"/>
      <c r="E96" s="73">
        <f t="shared" si="0"/>
        <v>0</v>
      </c>
      <c r="F96" s="73"/>
      <c r="G96" s="73"/>
      <c r="H96" s="48" t="s">
        <v>395</v>
      </c>
    </row>
    <row r="97" spans="1:8" ht="22.5" customHeight="1" thickBot="1">
      <c r="A97" s="90" t="s">
        <v>396</v>
      </c>
      <c r="B97" s="75" t="s">
        <v>397</v>
      </c>
      <c r="C97" s="64">
        <v>73903</v>
      </c>
      <c r="D97" s="64">
        <v>71689</v>
      </c>
      <c r="E97" s="64">
        <f t="shared" si="0"/>
        <v>-2214</v>
      </c>
      <c r="F97" s="64"/>
      <c r="G97" s="64"/>
      <c r="H97" s="107" t="s">
        <v>398</v>
      </c>
    </row>
    <row r="98" spans="1:8" ht="28.5" customHeight="1">
      <c r="A98" s="87">
        <v>41.2</v>
      </c>
      <c r="B98" s="70" t="s">
        <v>399</v>
      </c>
      <c r="C98" s="60">
        <v>4146</v>
      </c>
      <c r="D98" s="60">
        <v>4147</v>
      </c>
      <c r="E98" s="60">
        <f t="shared" si="0"/>
        <v>1</v>
      </c>
      <c r="F98" s="60"/>
      <c r="G98" s="60"/>
      <c r="H98" s="104"/>
    </row>
    <row r="99" spans="1:8" ht="25.5" customHeight="1">
      <c r="A99" s="72">
        <v>41.3</v>
      </c>
      <c r="B99" s="71" t="s">
        <v>400</v>
      </c>
      <c r="C99" s="73">
        <v>600</v>
      </c>
      <c r="D99" s="73">
        <v>600</v>
      </c>
      <c r="E99" s="73">
        <f t="shared" si="0"/>
        <v>0</v>
      </c>
      <c r="F99" s="73"/>
      <c r="G99" s="73"/>
      <c r="H99" s="104"/>
    </row>
    <row r="100" spans="1:8" ht="24.75" customHeight="1">
      <c r="A100" s="72">
        <v>41.4</v>
      </c>
      <c r="B100" s="71" t="s">
        <v>401</v>
      </c>
      <c r="C100" s="73">
        <f>336154+78525+1+13037</f>
        <v>427717</v>
      </c>
      <c r="D100" s="73">
        <f>13722+1+354384+83065</f>
        <v>451172</v>
      </c>
      <c r="E100" s="73">
        <f t="shared" si="0"/>
        <v>23455</v>
      </c>
      <c r="F100" s="73"/>
      <c r="G100" s="73"/>
      <c r="H100" s="104"/>
    </row>
    <row r="101" spans="1:8" ht="24" customHeight="1" thickBot="1">
      <c r="A101" s="76">
        <v>41.5</v>
      </c>
      <c r="B101" s="75" t="s">
        <v>402</v>
      </c>
      <c r="C101" s="64"/>
      <c r="D101" s="64"/>
      <c r="E101" s="64">
        <f t="shared" si="0"/>
        <v>0</v>
      </c>
      <c r="F101" s="64"/>
      <c r="G101" s="64"/>
      <c r="H101" s="66"/>
    </row>
    <row r="102" spans="1:8" ht="18" customHeight="1">
      <c r="A102" s="87">
        <v>42.1</v>
      </c>
      <c r="B102" s="70" t="s">
        <v>403</v>
      </c>
      <c r="C102" s="60"/>
      <c r="D102" s="60"/>
      <c r="E102" s="60">
        <f t="shared" si="0"/>
        <v>0</v>
      </c>
      <c r="F102" s="60"/>
      <c r="G102" s="61"/>
      <c r="H102" s="62" t="s">
        <v>404</v>
      </c>
    </row>
    <row r="103" spans="1:8" ht="12.75">
      <c r="A103" s="72">
        <v>42.2</v>
      </c>
      <c r="B103" s="71" t="s">
        <v>405</v>
      </c>
      <c r="C103" s="73"/>
      <c r="D103" s="73"/>
      <c r="E103" s="73">
        <f t="shared" si="0"/>
        <v>0</v>
      </c>
      <c r="F103" s="73"/>
      <c r="G103" s="74"/>
      <c r="H103" s="48" t="s">
        <v>360</v>
      </c>
    </row>
    <row r="104" spans="1:8" ht="21.75" customHeight="1" thickBot="1">
      <c r="A104" s="76">
        <v>42.3</v>
      </c>
      <c r="B104" s="75" t="s">
        <v>406</v>
      </c>
      <c r="C104" s="64"/>
      <c r="D104" s="64"/>
      <c r="E104" s="64">
        <f t="shared" si="0"/>
        <v>0</v>
      </c>
      <c r="F104" s="64"/>
      <c r="G104" s="65"/>
      <c r="H104" s="107" t="s">
        <v>407</v>
      </c>
    </row>
    <row r="105" spans="1:8" ht="12.75">
      <c r="A105" s="87">
        <v>43.1</v>
      </c>
      <c r="B105" s="70" t="s">
        <v>408</v>
      </c>
      <c r="C105" s="60"/>
      <c r="D105" s="60">
        <v>24500</v>
      </c>
      <c r="E105" s="60">
        <f t="shared" si="0"/>
        <v>24500</v>
      </c>
      <c r="F105" s="60"/>
      <c r="G105" s="61"/>
      <c r="H105" s="62" t="s">
        <v>409</v>
      </c>
    </row>
    <row r="106" spans="1:8" ht="12.75">
      <c r="A106" s="72">
        <v>43.2</v>
      </c>
      <c r="B106" s="71" t="s">
        <v>410</v>
      </c>
      <c r="C106" s="73"/>
      <c r="D106" s="73"/>
      <c r="E106" s="73">
        <f t="shared" si="0"/>
        <v>0</v>
      </c>
      <c r="F106" s="73"/>
      <c r="G106" s="74"/>
      <c r="H106" s="48" t="s">
        <v>411</v>
      </c>
    </row>
    <row r="107" spans="1:8" ht="12.75">
      <c r="A107" s="72">
        <v>43.3</v>
      </c>
      <c r="B107" s="71" t="s">
        <v>412</v>
      </c>
      <c r="C107" s="73"/>
      <c r="D107" s="73"/>
      <c r="E107" s="73">
        <f t="shared" si="0"/>
        <v>0</v>
      </c>
      <c r="F107" s="73"/>
      <c r="G107" s="74"/>
      <c r="H107" s="48" t="s">
        <v>15</v>
      </c>
    </row>
    <row r="108" spans="1:8" ht="13.5" thickBot="1">
      <c r="A108" s="76">
        <v>43.4</v>
      </c>
      <c r="B108" s="75" t="s">
        <v>413</v>
      </c>
      <c r="C108" s="64"/>
      <c r="D108" s="64"/>
      <c r="E108" s="64">
        <f t="shared" si="0"/>
        <v>0</v>
      </c>
      <c r="F108" s="64"/>
      <c r="G108" s="65"/>
      <c r="H108" s="107" t="s">
        <v>414</v>
      </c>
    </row>
    <row r="109" spans="1:8" s="78" customFormat="1" ht="13.5" thickBot="1">
      <c r="A109" s="73"/>
      <c r="B109" s="80"/>
      <c r="C109" s="73"/>
      <c r="D109" s="73"/>
      <c r="E109" s="73"/>
      <c r="F109" s="73"/>
      <c r="G109" s="73"/>
      <c r="H109" s="50"/>
    </row>
    <row r="110" spans="1:8" ht="15.75" customHeight="1">
      <c r="A110" s="87">
        <v>43.5</v>
      </c>
      <c r="B110" s="70" t="s">
        <v>415</v>
      </c>
      <c r="C110" s="60"/>
      <c r="D110" s="60"/>
      <c r="E110" s="60">
        <f t="shared" si="0"/>
        <v>0</v>
      </c>
      <c r="F110" s="60"/>
      <c r="G110" s="61"/>
      <c r="H110" s="62" t="s">
        <v>416</v>
      </c>
    </row>
    <row r="111" spans="1:8" ht="13.5" thickBot="1">
      <c r="A111" s="76">
        <v>43.6</v>
      </c>
      <c r="B111" s="75" t="s">
        <v>417</v>
      </c>
      <c r="C111" s="64"/>
      <c r="D111" s="64"/>
      <c r="E111" s="64">
        <f t="shared" si="0"/>
        <v>0</v>
      </c>
      <c r="F111" s="64"/>
      <c r="G111" s="65"/>
      <c r="H111" s="107" t="s">
        <v>418</v>
      </c>
    </row>
    <row r="112" spans="1:8" ht="23.25" customHeight="1">
      <c r="A112" s="49">
        <v>44</v>
      </c>
      <c r="B112" s="70" t="s">
        <v>419</v>
      </c>
      <c r="C112" s="60"/>
      <c r="D112" s="60"/>
      <c r="E112" s="60">
        <f t="shared" si="0"/>
        <v>0</v>
      </c>
      <c r="F112" s="60"/>
      <c r="G112" s="61"/>
      <c r="H112" s="102"/>
    </row>
    <row r="113" spans="1:8" ht="26.25" customHeight="1">
      <c r="A113" s="84">
        <v>45</v>
      </c>
      <c r="B113" s="71" t="s">
        <v>420</v>
      </c>
      <c r="C113" s="73">
        <f>4601+183+8648+3580+65+33+34+1093+5808+481+51512-341</f>
        <v>75697</v>
      </c>
      <c r="D113" s="73">
        <f>10467+17+10289+4360+102+87-8+1698+5557+423+56169-346</f>
        <v>88815</v>
      </c>
      <c r="E113" s="73">
        <f t="shared" si="0"/>
        <v>13118</v>
      </c>
      <c r="F113" s="73"/>
      <c r="G113" s="74"/>
      <c r="H113" s="104"/>
    </row>
    <row r="114" spans="1:8" ht="12.75">
      <c r="A114" s="84">
        <v>46</v>
      </c>
      <c r="B114" s="71" t="s">
        <v>421</v>
      </c>
      <c r="C114" s="73"/>
      <c r="D114" s="73"/>
      <c r="E114" s="73">
        <f t="shared" si="0"/>
        <v>0</v>
      </c>
      <c r="F114" s="73"/>
      <c r="G114" s="74"/>
      <c r="H114" s="104"/>
    </row>
    <row r="115" spans="1:8" ht="27" customHeight="1" thickBot="1">
      <c r="A115" s="84">
        <v>47</v>
      </c>
      <c r="B115" s="71" t="s">
        <v>422</v>
      </c>
      <c r="C115" s="73">
        <f>85423+10326+85864+2026+890</f>
        <v>184529</v>
      </c>
      <c r="D115" s="73">
        <f>90654+14426+97512+2026+1761</f>
        <v>206379</v>
      </c>
      <c r="E115" s="73">
        <f t="shared" si="0"/>
        <v>21850</v>
      </c>
      <c r="F115" s="73"/>
      <c r="G115" s="74"/>
      <c r="H115" s="66"/>
    </row>
    <row r="116" spans="1:8" ht="13.5" thickBot="1">
      <c r="A116" s="52">
        <v>48</v>
      </c>
      <c r="B116" s="53" t="s">
        <v>423</v>
      </c>
      <c r="C116" s="55">
        <f>SUM(C93:C115)</f>
        <v>766592</v>
      </c>
      <c r="D116" s="55">
        <f>SUM(D93:D115)</f>
        <v>847302</v>
      </c>
      <c r="E116" s="55">
        <f t="shared" si="0"/>
        <v>80710</v>
      </c>
      <c r="F116" s="55"/>
      <c r="G116" s="55"/>
      <c r="H116" s="83"/>
    </row>
    <row r="117" spans="1:8" ht="13.5" thickBot="1">
      <c r="A117" s="53"/>
      <c r="B117" s="99" t="s">
        <v>424</v>
      </c>
      <c r="C117" s="55">
        <f>507256+259336</f>
        <v>766592</v>
      </c>
      <c r="D117" s="55">
        <f>553869+293433</f>
        <v>847302</v>
      </c>
      <c r="E117" s="55">
        <f>+C117-C116</f>
        <v>0</v>
      </c>
      <c r="F117" s="55">
        <f>+D117-D116</f>
        <v>0</v>
      </c>
      <c r="G117" s="55"/>
      <c r="H117" s="83"/>
    </row>
    <row r="118" spans="1:8" ht="26.25" thickBot="1">
      <c r="A118" s="76"/>
      <c r="B118" s="101"/>
      <c r="C118" s="101" t="s">
        <v>65</v>
      </c>
      <c r="D118" s="101" t="s">
        <v>64</v>
      </c>
      <c r="E118" s="101" t="s">
        <v>425</v>
      </c>
      <c r="F118" s="101" t="s">
        <v>426</v>
      </c>
      <c r="G118" s="101" t="s">
        <v>427</v>
      </c>
      <c r="H118" s="65"/>
    </row>
    <row r="119" spans="1:8" ht="12.75">
      <c r="A119" s="72">
        <v>49.1</v>
      </c>
      <c r="B119" s="71" t="s">
        <v>428</v>
      </c>
      <c r="C119" s="73">
        <v>727</v>
      </c>
      <c r="D119" s="73">
        <f>+C119+E119-F119</f>
        <v>727</v>
      </c>
      <c r="E119" s="73">
        <v>0</v>
      </c>
      <c r="F119" s="73">
        <v>0</v>
      </c>
      <c r="G119" s="73">
        <f aca="true" t="shared" si="1" ref="G119:G131">+C119+E119-D119-F119</f>
        <v>0</v>
      </c>
      <c r="H119" s="62" t="s">
        <v>429</v>
      </c>
    </row>
    <row r="120" spans="1:8" ht="12.75">
      <c r="A120" s="72">
        <v>49.2</v>
      </c>
      <c r="B120" s="71" t="s">
        <v>430</v>
      </c>
      <c r="C120" s="73"/>
      <c r="D120" s="73">
        <f>+C120+E120-F120</f>
        <v>0</v>
      </c>
      <c r="E120" s="73">
        <v>0</v>
      </c>
      <c r="F120" s="73">
        <v>0</v>
      </c>
      <c r="G120" s="73">
        <f t="shared" si="1"/>
        <v>0</v>
      </c>
      <c r="H120" s="48" t="s">
        <v>431</v>
      </c>
    </row>
    <row r="121" spans="1:8" ht="21.75" customHeight="1" thickBot="1">
      <c r="A121" s="76">
        <v>49.3</v>
      </c>
      <c r="B121" s="75" t="s">
        <v>432</v>
      </c>
      <c r="C121" s="64"/>
      <c r="D121" s="64">
        <f>+C121+E121-F121</f>
        <v>0</v>
      </c>
      <c r="E121" s="64">
        <v>0</v>
      </c>
      <c r="F121" s="64">
        <v>0</v>
      </c>
      <c r="G121" s="64">
        <f t="shared" si="1"/>
        <v>0</v>
      </c>
      <c r="H121" s="107" t="s">
        <v>433</v>
      </c>
    </row>
    <row r="122" spans="1:8" ht="12.75">
      <c r="A122" s="87">
        <v>50.1</v>
      </c>
      <c r="B122" s="70" t="s">
        <v>434</v>
      </c>
      <c r="C122" s="60"/>
      <c r="D122" s="60">
        <f>+C122+E122-F122</f>
        <v>0</v>
      </c>
      <c r="E122" s="60">
        <v>0</v>
      </c>
      <c r="F122" s="60">
        <v>0</v>
      </c>
      <c r="G122" s="60">
        <f t="shared" si="1"/>
        <v>0</v>
      </c>
      <c r="H122" s="102"/>
    </row>
    <row r="123" spans="1:8" ht="12.75">
      <c r="A123" s="72" t="s">
        <v>435</v>
      </c>
      <c r="B123" s="71" t="s">
        <v>436</v>
      </c>
      <c r="C123" s="73">
        <v>12387</v>
      </c>
      <c r="D123" s="73">
        <v>12407</v>
      </c>
      <c r="E123" s="73">
        <v>59</v>
      </c>
      <c r="F123" s="73">
        <v>39</v>
      </c>
      <c r="G123" s="73">
        <f t="shared" si="1"/>
        <v>0</v>
      </c>
      <c r="H123" s="48" t="s">
        <v>429</v>
      </c>
    </row>
    <row r="124" spans="1:8" ht="12.75">
      <c r="A124" s="72" t="s">
        <v>437</v>
      </c>
      <c r="B124" s="71" t="s">
        <v>438</v>
      </c>
      <c r="C124" s="73">
        <f>134567-22614</f>
        <v>111953</v>
      </c>
      <c r="D124" s="73">
        <f>135053-23004</f>
        <v>112049</v>
      </c>
      <c r="E124" s="73">
        <f>566-439</f>
        <v>127</v>
      </c>
      <c r="F124" s="73">
        <f>80-49</f>
        <v>31</v>
      </c>
      <c r="G124" s="73">
        <f t="shared" si="1"/>
        <v>0</v>
      </c>
      <c r="H124" s="48" t="s">
        <v>439</v>
      </c>
    </row>
    <row r="125" spans="1:8" ht="12.75">
      <c r="A125" s="72">
        <v>50.3</v>
      </c>
      <c r="B125" s="71" t="s">
        <v>440</v>
      </c>
      <c r="C125" s="73">
        <v>3124</v>
      </c>
      <c r="D125" s="73">
        <v>3393</v>
      </c>
      <c r="E125" s="73">
        <v>269</v>
      </c>
      <c r="F125" s="73"/>
      <c r="G125" s="73">
        <f t="shared" si="1"/>
        <v>0</v>
      </c>
      <c r="H125" s="48" t="s">
        <v>441</v>
      </c>
    </row>
    <row r="126" spans="1:8" ht="12.75">
      <c r="A126" s="72">
        <v>50.4</v>
      </c>
      <c r="B126" s="71" t="s">
        <v>442</v>
      </c>
      <c r="C126" s="73">
        <v>6376</v>
      </c>
      <c r="D126" s="73">
        <v>6477</v>
      </c>
      <c r="E126" s="73">
        <v>111</v>
      </c>
      <c r="F126" s="73">
        <v>10</v>
      </c>
      <c r="G126" s="73">
        <f t="shared" si="1"/>
        <v>0</v>
      </c>
      <c r="H126" s="104"/>
    </row>
    <row r="127" spans="1:8" ht="12.75">
      <c r="A127" s="72">
        <v>50.5</v>
      </c>
      <c r="B127" s="71" t="s">
        <v>443</v>
      </c>
      <c r="C127" s="73"/>
      <c r="D127" s="73">
        <f>+C127+E127-F127</f>
        <v>0</v>
      </c>
      <c r="E127" s="73"/>
      <c r="F127" s="73"/>
      <c r="G127" s="73">
        <f t="shared" si="1"/>
        <v>0</v>
      </c>
      <c r="H127" s="104"/>
    </row>
    <row r="128" spans="1:8" ht="18.75" customHeight="1" thickBot="1">
      <c r="A128" s="76">
        <v>50.6</v>
      </c>
      <c r="B128" s="75" t="s">
        <v>444</v>
      </c>
      <c r="C128" s="64"/>
      <c r="D128" s="64">
        <f>+C128+E128-F128</f>
        <v>0</v>
      </c>
      <c r="E128" s="64">
        <v>0</v>
      </c>
      <c r="F128" s="64">
        <v>0</v>
      </c>
      <c r="G128" s="64">
        <f t="shared" si="1"/>
        <v>0</v>
      </c>
      <c r="H128" s="66"/>
    </row>
    <row r="129" spans="1:8" ht="24.75" customHeight="1">
      <c r="A129" s="87">
        <v>51.1</v>
      </c>
      <c r="B129" s="70" t="s">
        <v>445</v>
      </c>
      <c r="C129" s="60"/>
      <c r="D129" s="60">
        <f>+C129+E129-F129</f>
        <v>0</v>
      </c>
      <c r="E129" s="60">
        <v>0</v>
      </c>
      <c r="F129" s="60">
        <v>0</v>
      </c>
      <c r="G129" s="61">
        <f t="shared" si="1"/>
        <v>0</v>
      </c>
      <c r="H129" s="62" t="s">
        <v>446</v>
      </c>
    </row>
    <row r="130" spans="1:8" ht="21.75" customHeight="1">
      <c r="A130" s="72">
        <v>51.2</v>
      </c>
      <c r="B130" s="71" t="s">
        <v>447</v>
      </c>
      <c r="C130" s="73"/>
      <c r="D130" s="73">
        <f>+C130+E130-F130</f>
        <v>0</v>
      </c>
      <c r="E130" s="73">
        <v>0</v>
      </c>
      <c r="F130" s="73">
        <v>0</v>
      </c>
      <c r="G130" s="74">
        <f t="shared" si="1"/>
        <v>0</v>
      </c>
      <c r="H130" s="48" t="s">
        <v>439</v>
      </c>
    </row>
    <row r="131" spans="1:8" ht="21" customHeight="1" thickBot="1">
      <c r="A131" s="72">
        <v>51.3</v>
      </c>
      <c r="B131" s="71" t="s">
        <v>448</v>
      </c>
      <c r="C131" s="73"/>
      <c r="D131" s="73">
        <f>+C131+E131-F131</f>
        <v>0</v>
      </c>
      <c r="E131" s="73">
        <v>0</v>
      </c>
      <c r="F131" s="73">
        <v>0</v>
      </c>
      <c r="G131" s="74">
        <f t="shared" si="1"/>
        <v>0</v>
      </c>
      <c r="H131" s="107" t="s">
        <v>449</v>
      </c>
    </row>
    <row r="132" spans="1:8" ht="23.25" customHeight="1">
      <c r="A132" s="102">
        <v>52.1</v>
      </c>
      <c r="B132" s="59" t="s">
        <v>450</v>
      </c>
      <c r="C132" s="60"/>
      <c r="D132" s="60"/>
      <c r="E132" s="60">
        <f>D132-C132</f>
        <v>0</v>
      </c>
      <c r="F132" s="60">
        <v>0</v>
      </c>
      <c r="G132" s="103" t="s">
        <v>451</v>
      </c>
      <c r="H132" s="103" t="s">
        <v>446</v>
      </c>
    </row>
    <row r="133" spans="1:8" ht="21.75" customHeight="1">
      <c r="A133" s="104">
        <v>52.2</v>
      </c>
      <c r="B133" s="80" t="s">
        <v>452</v>
      </c>
      <c r="C133" s="73"/>
      <c r="D133" s="73"/>
      <c r="E133" s="73">
        <f>D133-C133</f>
        <v>0</v>
      </c>
      <c r="F133" s="73">
        <v>0</v>
      </c>
      <c r="G133" s="69" t="s">
        <v>451</v>
      </c>
      <c r="H133" s="69" t="s">
        <v>431</v>
      </c>
    </row>
    <row r="134" spans="1:8" ht="30" customHeight="1" thickBot="1">
      <c r="A134" s="66">
        <v>52.3</v>
      </c>
      <c r="B134" s="101" t="s">
        <v>453</v>
      </c>
      <c r="C134" s="64"/>
      <c r="D134" s="64"/>
      <c r="E134" s="64">
        <f>D134-C134</f>
        <v>0</v>
      </c>
      <c r="F134" s="64">
        <v>0</v>
      </c>
      <c r="G134" s="105" t="s">
        <v>451</v>
      </c>
      <c r="H134" s="105" t="s">
        <v>454</v>
      </c>
    </row>
    <row r="135" spans="1:8" ht="12.75">
      <c r="A135" s="84">
        <v>53</v>
      </c>
      <c r="B135" s="71" t="s">
        <v>168</v>
      </c>
      <c r="C135" s="73">
        <f>SUM(C119:C134)</f>
        <v>134567</v>
      </c>
      <c r="D135" s="73">
        <f>SUM(D119:D134)</f>
        <v>135053</v>
      </c>
      <c r="E135" s="73">
        <f>SUM(E119:E134)</f>
        <v>566</v>
      </c>
      <c r="F135" s="73">
        <f>SUM(F119:F134)</f>
        <v>80</v>
      </c>
      <c r="G135" s="73">
        <f>+C135+E135-D135-F135</f>
        <v>0</v>
      </c>
      <c r="H135" s="102"/>
    </row>
    <row r="136" spans="1:8" ht="12.75">
      <c r="A136" s="84">
        <v>54</v>
      </c>
      <c r="B136" s="71" t="s">
        <v>328</v>
      </c>
      <c r="C136" s="73">
        <v>62182</v>
      </c>
      <c r="D136" s="73">
        <v>67747</v>
      </c>
      <c r="E136" s="73">
        <v>5664</v>
      </c>
      <c r="F136" s="73">
        <v>99</v>
      </c>
      <c r="G136" s="73">
        <f>+C136+E136-D136-F136</f>
        <v>0</v>
      </c>
      <c r="H136" s="104"/>
    </row>
    <row r="137" spans="1:8" ht="12.75">
      <c r="A137" s="84">
        <v>55</v>
      </c>
      <c r="B137" s="71" t="s">
        <v>455</v>
      </c>
      <c r="C137" s="73"/>
      <c r="D137" s="73"/>
      <c r="E137" s="73">
        <f>F138</f>
        <v>-19</v>
      </c>
      <c r="F137" s="73"/>
      <c r="G137" s="73"/>
      <c r="H137" s="104"/>
    </row>
    <row r="138" spans="1:8" ht="13.5" thickBot="1">
      <c r="A138" s="86">
        <v>56</v>
      </c>
      <c r="B138" s="75" t="s">
        <v>456</v>
      </c>
      <c r="C138" s="64">
        <f>+C135-C136</f>
        <v>72385</v>
      </c>
      <c r="D138" s="64">
        <f>+D135-D136</f>
        <v>67306</v>
      </c>
      <c r="E138" s="78"/>
      <c r="F138" s="78">
        <f>+F135-F136</f>
        <v>-19</v>
      </c>
      <c r="G138" s="64"/>
      <c r="H138" s="66"/>
    </row>
    <row r="139" spans="1:8" ht="12.75">
      <c r="A139" s="87">
        <v>57.1</v>
      </c>
      <c r="B139" s="70" t="s">
        <v>312</v>
      </c>
      <c r="C139" s="60"/>
      <c r="D139" s="60"/>
      <c r="E139" s="60">
        <f aca="true" t="shared" si="2" ref="E139:E144">+D139-C139</f>
        <v>0</v>
      </c>
      <c r="F139" s="60"/>
      <c r="G139" s="60" t="s">
        <v>451</v>
      </c>
      <c r="H139" s="62"/>
    </row>
    <row r="140" spans="1:8" ht="12.75">
      <c r="A140" s="72">
        <v>57.2</v>
      </c>
      <c r="B140" s="71" t="s">
        <v>457</v>
      </c>
      <c r="C140" s="73"/>
      <c r="D140" s="73"/>
      <c r="E140" s="73">
        <f t="shared" si="2"/>
        <v>0</v>
      </c>
      <c r="F140" s="73"/>
      <c r="G140" s="73" t="s">
        <v>451</v>
      </c>
      <c r="H140" s="48" t="s">
        <v>458</v>
      </c>
    </row>
    <row r="141" spans="1:8" ht="12.75">
      <c r="A141" s="72">
        <v>57.3</v>
      </c>
      <c r="B141" s="71" t="s">
        <v>440</v>
      </c>
      <c r="C141" s="73"/>
      <c r="D141" s="73"/>
      <c r="E141" s="73">
        <f t="shared" si="2"/>
        <v>0</v>
      </c>
      <c r="F141" s="73"/>
      <c r="G141" s="73" t="s">
        <v>451</v>
      </c>
      <c r="H141" s="48" t="s">
        <v>459</v>
      </c>
    </row>
    <row r="142" spans="1:8" ht="12.75">
      <c r="A142" s="72">
        <v>57.4</v>
      </c>
      <c r="B142" s="71" t="s">
        <v>460</v>
      </c>
      <c r="C142" s="73"/>
      <c r="D142" s="73"/>
      <c r="E142" s="73">
        <f t="shared" si="2"/>
        <v>0</v>
      </c>
      <c r="F142" s="73"/>
      <c r="G142" s="73" t="s">
        <v>451</v>
      </c>
      <c r="H142" s="48" t="s">
        <v>461</v>
      </c>
    </row>
    <row r="143" spans="1:8" ht="13.5" thickBot="1">
      <c r="A143" s="76">
        <v>57.5</v>
      </c>
      <c r="B143" s="75" t="s">
        <v>462</v>
      </c>
      <c r="C143" s="64">
        <v>1519</v>
      </c>
      <c r="D143" s="64">
        <v>4383</v>
      </c>
      <c r="E143" s="64">
        <f t="shared" si="2"/>
        <v>2864</v>
      </c>
      <c r="F143" s="64"/>
      <c r="G143" s="64" t="s">
        <v>451</v>
      </c>
      <c r="H143" s="107" t="s">
        <v>463</v>
      </c>
    </row>
    <row r="144" spans="1:8" ht="20.25" customHeight="1">
      <c r="A144" s="49">
        <v>58</v>
      </c>
      <c r="B144" s="70" t="s">
        <v>464</v>
      </c>
      <c r="C144" s="60"/>
      <c r="D144" s="60"/>
      <c r="E144" s="60">
        <f t="shared" si="2"/>
        <v>0</v>
      </c>
      <c r="F144" s="60"/>
      <c r="G144" s="60" t="s">
        <v>451</v>
      </c>
      <c r="H144" s="102"/>
    </row>
    <row r="145" spans="1:8" ht="24" customHeight="1">
      <c r="A145" s="84">
        <v>59</v>
      </c>
      <c r="B145" s="71" t="s">
        <v>465</v>
      </c>
      <c r="C145" s="73">
        <f>SUM(C139:C144)</f>
        <v>1519</v>
      </c>
      <c r="D145" s="73">
        <f>SUM(D139:D144)</f>
        <v>4383</v>
      </c>
      <c r="E145" s="73">
        <f>SUM(E139:E144)</f>
        <v>2864</v>
      </c>
      <c r="F145" s="73"/>
      <c r="G145" s="73"/>
      <c r="H145" s="104"/>
    </row>
    <row r="146" spans="1:8" ht="21.75" customHeight="1" thickBot="1">
      <c r="A146" s="86">
        <v>60</v>
      </c>
      <c r="B146" s="75" t="s">
        <v>466</v>
      </c>
      <c r="C146" s="64">
        <f>+C138+C145</f>
        <v>73904</v>
      </c>
      <c r="D146" s="64">
        <f>+D138+D145</f>
        <v>71689</v>
      </c>
      <c r="E146" s="64">
        <f>+D146-C146</f>
        <v>-2215</v>
      </c>
      <c r="F146" s="64">
        <f>SUM(F138:F145)</f>
        <v>-19</v>
      </c>
      <c r="G146" s="64"/>
      <c r="H146" s="66"/>
    </row>
    <row r="147" spans="1:8" s="78" customFormat="1" ht="21.75" customHeight="1" thickBot="1">
      <c r="A147" s="254"/>
      <c r="B147" s="80"/>
      <c r="C147" s="73"/>
      <c r="D147" s="73"/>
      <c r="E147" s="73"/>
      <c r="F147" s="73"/>
      <c r="G147" s="73"/>
      <c r="H147" s="73"/>
    </row>
    <row r="148" spans="1:8" ht="21" customHeight="1">
      <c r="A148" s="49">
        <v>61</v>
      </c>
      <c r="B148" s="70" t="s">
        <v>467</v>
      </c>
      <c r="C148" s="60">
        <f>+C146</f>
        <v>73904</v>
      </c>
      <c r="D148" s="60">
        <f>+D146</f>
        <v>71689</v>
      </c>
      <c r="E148" s="60">
        <f>+E146-F146</f>
        <v>-2196</v>
      </c>
      <c r="F148" s="60"/>
      <c r="G148" s="60"/>
      <c r="H148" s="102"/>
    </row>
    <row r="149" spans="1:8" ht="20.25" customHeight="1" thickBot="1">
      <c r="A149" s="86">
        <v>62</v>
      </c>
      <c r="B149" s="75" t="s">
        <v>468</v>
      </c>
      <c r="C149" s="64"/>
      <c r="D149" s="64"/>
      <c r="E149" s="64">
        <f aca="true" t="shared" si="3" ref="E149:E168">+D149-C149</f>
        <v>0</v>
      </c>
      <c r="F149" s="64"/>
      <c r="G149" s="64"/>
      <c r="H149" s="66"/>
    </row>
    <row r="150" spans="1:8" ht="20.25" customHeight="1">
      <c r="A150" s="87">
        <v>63.1</v>
      </c>
      <c r="B150" s="70" t="s">
        <v>469</v>
      </c>
      <c r="C150" s="60"/>
      <c r="D150" s="60"/>
      <c r="E150" s="60">
        <f t="shared" si="3"/>
        <v>0</v>
      </c>
      <c r="F150" s="60"/>
      <c r="G150" s="60"/>
      <c r="H150" s="62" t="s">
        <v>470</v>
      </c>
    </row>
    <row r="151" spans="1:8" ht="21" customHeight="1">
      <c r="A151" s="72">
        <v>63.2</v>
      </c>
      <c r="B151" s="71" t="s">
        <v>471</v>
      </c>
      <c r="C151" s="73"/>
      <c r="D151" s="73"/>
      <c r="E151" s="73">
        <f t="shared" si="3"/>
        <v>0</v>
      </c>
      <c r="F151" s="73"/>
      <c r="G151" s="73"/>
      <c r="H151" s="48" t="s">
        <v>472</v>
      </c>
    </row>
    <row r="152" spans="1:8" ht="21.75" customHeight="1" thickBot="1">
      <c r="A152" s="76">
        <v>63.3</v>
      </c>
      <c r="B152" s="75" t="s">
        <v>473</v>
      </c>
      <c r="C152" s="64"/>
      <c r="D152" s="64"/>
      <c r="E152" s="64">
        <f t="shared" si="3"/>
        <v>0</v>
      </c>
      <c r="F152" s="64"/>
      <c r="G152" s="64"/>
      <c r="H152" s="107" t="s">
        <v>474</v>
      </c>
    </row>
    <row r="153" spans="1:8" ht="21.75" customHeight="1">
      <c r="A153" s="87">
        <v>64.1</v>
      </c>
      <c r="B153" s="70" t="s">
        <v>475</v>
      </c>
      <c r="C153" s="60">
        <v>134809</v>
      </c>
      <c r="D153" s="60">
        <v>111459</v>
      </c>
      <c r="E153" s="60">
        <f t="shared" si="3"/>
        <v>-23350</v>
      </c>
      <c r="F153" s="60"/>
      <c r="G153" s="61"/>
      <c r="H153" s="102" t="s">
        <v>476</v>
      </c>
    </row>
    <row r="154" spans="1:8" ht="18.75" customHeight="1" thickBot="1">
      <c r="A154" s="76">
        <v>64.2</v>
      </c>
      <c r="B154" s="75" t="s">
        <v>477</v>
      </c>
      <c r="C154" s="64"/>
      <c r="D154" s="64"/>
      <c r="E154" s="64">
        <f t="shared" si="3"/>
        <v>0</v>
      </c>
      <c r="F154" s="64"/>
      <c r="G154" s="65"/>
      <c r="H154" s="66" t="s">
        <v>478</v>
      </c>
    </row>
    <row r="155" spans="1:8" ht="18" customHeight="1">
      <c r="A155" s="87">
        <v>65.1</v>
      </c>
      <c r="B155" s="70" t="s">
        <v>479</v>
      </c>
      <c r="C155" s="60">
        <v>1165</v>
      </c>
      <c r="D155" s="60">
        <v>1145</v>
      </c>
      <c r="E155" s="60">
        <f t="shared" si="3"/>
        <v>-20</v>
      </c>
      <c r="F155" s="60"/>
      <c r="G155" s="61"/>
      <c r="H155" s="62" t="s">
        <v>480</v>
      </c>
    </row>
    <row r="156" spans="1:8" ht="24.75" customHeight="1">
      <c r="A156" s="72">
        <v>65.2</v>
      </c>
      <c r="B156" s="71" t="s">
        <v>481</v>
      </c>
      <c r="C156" s="73"/>
      <c r="D156" s="73"/>
      <c r="E156" s="73">
        <f t="shared" si="3"/>
        <v>0</v>
      </c>
      <c r="F156" s="73"/>
      <c r="G156" s="74"/>
      <c r="H156" s="48" t="s">
        <v>482</v>
      </c>
    </row>
    <row r="157" spans="1:8" ht="23.25" customHeight="1" thickBot="1">
      <c r="A157" s="76">
        <v>65.3</v>
      </c>
      <c r="B157" s="75" t="s">
        <v>483</v>
      </c>
      <c r="C157" s="64"/>
      <c r="D157" s="64"/>
      <c r="E157" s="64">
        <f t="shared" si="3"/>
        <v>0</v>
      </c>
      <c r="F157" s="64"/>
      <c r="G157" s="65"/>
      <c r="H157" s="66"/>
    </row>
    <row r="158" spans="1:8" ht="21.75" customHeight="1">
      <c r="A158" s="87">
        <v>66.1</v>
      </c>
      <c r="B158" s="70" t="s">
        <v>484</v>
      </c>
      <c r="C158" s="60">
        <v>147</v>
      </c>
      <c r="D158" s="60">
        <v>159</v>
      </c>
      <c r="E158" s="60">
        <f t="shared" si="3"/>
        <v>12</v>
      </c>
      <c r="F158" s="60"/>
      <c r="G158" s="61"/>
      <c r="H158" s="62" t="s">
        <v>485</v>
      </c>
    </row>
    <row r="159" spans="1:8" ht="23.25" customHeight="1">
      <c r="A159" s="72">
        <v>66.2</v>
      </c>
      <c r="B159" s="71" t="s">
        <v>486</v>
      </c>
      <c r="C159" s="73">
        <v>8982</v>
      </c>
      <c r="D159" s="73">
        <v>11243</v>
      </c>
      <c r="E159" s="73">
        <f t="shared" si="3"/>
        <v>2261</v>
      </c>
      <c r="F159" s="73"/>
      <c r="G159" s="74"/>
      <c r="H159" s="48" t="s">
        <v>487</v>
      </c>
    </row>
    <row r="160" spans="1:8" ht="20.25" customHeight="1" thickBot="1">
      <c r="A160" s="76">
        <v>66.3</v>
      </c>
      <c r="B160" s="75" t="s">
        <v>488</v>
      </c>
      <c r="C160" s="64">
        <v>327104</v>
      </c>
      <c r="D160" s="64">
        <v>391400</v>
      </c>
      <c r="E160" s="64">
        <f t="shared" si="3"/>
        <v>64296</v>
      </c>
      <c r="F160" s="64"/>
      <c r="G160" s="65"/>
      <c r="H160" s="107" t="s">
        <v>489</v>
      </c>
    </row>
    <row r="161" spans="1:8" ht="16.5" customHeight="1">
      <c r="A161" s="87">
        <v>67.1</v>
      </c>
      <c r="B161" s="70" t="s">
        <v>490</v>
      </c>
      <c r="C161" s="60"/>
      <c r="D161" s="60"/>
      <c r="E161" s="60">
        <f t="shared" si="3"/>
        <v>0</v>
      </c>
      <c r="F161" s="60"/>
      <c r="G161" s="61"/>
      <c r="H161" s="103" t="s">
        <v>491</v>
      </c>
    </row>
    <row r="162" spans="1:8" ht="16.5" customHeight="1" thickBot="1">
      <c r="A162" s="76">
        <v>67.2</v>
      </c>
      <c r="B162" s="75" t="s">
        <v>492</v>
      </c>
      <c r="C162" s="64">
        <v>80905</v>
      </c>
      <c r="D162" s="64">
        <v>93037</v>
      </c>
      <c r="E162" s="64">
        <f t="shared" si="3"/>
        <v>12132</v>
      </c>
      <c r="F162" s="64"/>
      <c r="G162" s="65"/>
      <c r="H162" s="105" t="s">
        <v>493</v>
      </c>
    </row>
    <row r="163" spans="1:8" ht="25.5" customHeight="1">
      <c r="A163" s="49">
        <v>68</v>
      </c>
      <c r="B163" s="70" t="s">
        <v>494</v>
      </c>
      <c r="C163" s="60">
        <v>104503</v>
      </c>
      <c r="D163" s="60">
        <v>118546</v>
      </c>
      <c r="E163" s="60">
        <f t="shared" si="3"/>
        <v>14043</v>
      </c>
      <c r="F163" s="60"/>
      <c r="G163" s="61"/>
      <c r="H163" s="102"/>
    </row>
    <row r="164" spans="1:8" ht="24.75" customHeight="1">
      <c r="A164" s="84">
        <v>69</v>
      </c>
      <c r="B164" s="71" t="s">
        <v>495</v>
      </c>
      <c r="C164" s="73"/>
      <c r="D164" s="73"/>
      <c r="E164" s="73">
        <f t="shared" si="3"/>
        <v>0</v>
      </c>
      <c r="F164" s="73"/>
      <c r="G164" s="74"/>
      <c r="H164" s="104"/>
    </row>
    <row r="165" spans="1:8" ht="24.75" customHeight="1">
      <c r="A165" s="84">
        <v>70</v>
      </c>
      <c r="B165" s="71" t="s">
        <v>496</v>
      </c>
      <c r="C165" s="73">
        <f>26994+7099+980</f>
        <v>35073</v>
      </c>
      <c r="D165" s="73">
        <f>39866+8488+270</f>
        <v>48624</v>
      </c>
      <c r="E165" s="73">
        <f t="shared" si="3"/>
        <v>13551</v>
      </c>
      <c r="F165" s="73"/>
      <c r="G165" s="74"/>
      <c r="H165" s="104"/>
    </row>
    <row r="166" spans="1:8" ht="16.5" customHeight="1">
      <c r="A166" s="84">
        <v>71</v>
      </c>
      <c r="B166" s="71" t="s">
        <v>497</v>
      </c>
      <c r="C166" s="73"/>
      <c r="D166" s="73"/>
      <c r="E166" s="73">
        <f t="shared" si="3"/>
        <v>0</v>
      </c>
      <c r="F166" s="73"/>
      <c r="G166" s="74"/>
      <c r="H166" s="104"/>
    </row>
    <row r="167" spans="1:8" ht="16.5" customHeight="1" thickBot="1">
      <c r="A167" s="84">
        <v>72</v>
      </c>
      <c r="B167" s="71" t="s">
        <v>498</v>
      </c>
      <c r="C167" s="73"/>
      <c r="D167" s="73"/>
      <c r="E167" s="73">
        <f t="shared" si="3"/>
        <v>0</v>
      </c>
      <c r="F167" s="73"/>
      <c r="G167" s="74"/>
      <c r="H167" s="104"/>
    </row>
    <row r="168" spans="1:8" ht="16.5" customHeight="1" thickBot="1">
      <c r="A168" s="52">
        <v>73</v>
      </c>
      <c r="B168" s="53" t="s">
        <v>499</v>
      </c>
      <c r="C168" s="55">
        <f>SUM(C148:C167)</f>
        <v>766592</v>
      </c>
      <c r="D168" s="55">
        <f>SUM(D148:D167)</f>
        <v>847302</v>
      </c>
      <c r="E168" s="55">
        <f t="shared" si="3"/>
        <v>80710</v>
      </c>
      <c r="F168" s="55"/>
      <c r="G168" s="83"/>
      <c r="H168" s="111"/>
    </row>
    <row r="169" spans="1:8" ht="12.75">
      <c r="A169" s="87"/>
      <c r="B169" s="59"/>
      <c r="C169" s="60">
        <f>+C116</f>
        <v>766592</v>
      </c>
      <c r="D169" s="60">
        <f>+D116</f>
        <v>847302</v>
      </c>
      <c r="E169" s="60"/>
      <c r="F169" s="60"/>
      <c r="G169" s="60"/>
      <c r="H169" s="61"/>
    </row>
    <row r="170" spans="1:8" ht="22.5" customHeight="1">
      <c r="A170" s="72"/>
      <c r="B170" s="80" t="s">
        <v>500</v>
      </c>
      <c r="C170" s="73"/>
      <c r="D170" s="73"/>
      <c r="E170" s="73"/>
      <c r="F170" s="73"/>
      <c r="G170" s="73"/>
      <c r="H170" s="74"/>
    </row>
    <row r="171" spans="1:8" ht="12.75">
      <c r="A171" s="72"/>
      <c r="B171" s="80"/>
      <c r="C171" s="73"/>
      <c r="D171" s="73"/>
      <c r="E171" s="73"/>
      <c r="F171" s="73"/>
      <c r="G171" s="73"/>
      <c r="H171" s="74"/>
    </row>
    <row r="172" spans="1:8" ht="24.75" customHeight="1">
      <c r="A172" s="72"/>
      <c r="B172" s="80" t="s">
        <v>501</v>
      </c>
      <c r="C172" s="73" t="s">
        <v>502</v>
      </c>
      <c r="D172" s="80" t="s">
        <v>503</v>
      </c>
      <c r="E172" s="73">
        <f>E26-E52</f>
        <v>0</v>
      </c>
      <c r="F172" s="73"/>
      <c r="G172" s="73"/>
      <c r="H172" s="74"/>
    </row>
    <row r="173" spans="1:8" ht="25.5" customHeight="1">
      <c r="A173" s="72"/>
      <c r="B173" s="80" t="s">
        <v>504</v>
      </c>
      <c r="C173" s="73" t="s">
        <v>505</v>
      </c>
      <c r="D173" s="80" t="s">
        <v>506</v>
      </c>
      <c r="E173" s="92">
        <f>E72-E90</f>
        <v>0</v>
      </c>
      <c r="F173" s="73"/>
      <c r="G173" s="73"/>
      <c r="H173" s="74"/>
    </row>
    <row r="174" spans="1:8" ht="24.75" customHeight="1">
      <c r="A174" s="72"/>
      <c r="B174" s="80" t="s">
        <v>507</v>
      </c>
      <c r="C174" s="73" t="s">
        <v>508</v>
      </c>
      <c r="D174" s="80" t="s">
        <v>509</v>
      </c>
      <c r="E174" s="73">
        <f>E116-E168</f>
        <v>0</v>
      </c>
      <c r="F174" s="73"/>
      <c r="G174" s="73"/>
      <c r="H174" s="74"/>
    </row>
    <row r="175" spans="1:8" ht="25.5" customHeight="1">
      <c r="A175" s="72"/>
      <c r="B175" s="80" t="s">
        <v>510</v>
      </c>
      <c r="C175" s="73" t="s">
        <v>511</v>
      </c>
      <c r="D175" s="80" t="s">
        <v>512</v>
      </c>
      <c r="E175" s="73">
        <f>SUM(E44:E45)-E136</f>
        <v>0</v>
      </c>
      <c r="F175" s="73"/>
      <c r="G175" s="73"/>
      <c r="H175" s="74"/>
    </row>
    <row r="176" spans="1:8" ht="51">
      <c r="A176" s="72"/>
      <c r="B176" s="80" t="s">
        <v>513</v>
      </c>
      <c r="C176" s="73" t="s">
        <v>514</v>
      </c>
      <c r="D176" s="80" t="s">
        <v>515</v>
      </c>
      <c r="E176" s="73">
        <f>E87-E70-E98-E100</f>
        <v>-3467</v>
      </c>
      <c r="F176" s="73"/>
      <c r="G176" s="73"/>
      <c r="H176" s="74"/>
    </row>
    <row r="177" spans="1:8" ht="38.25">
      <c r="A177" s="72"/>
      <c r="B177" s="80" t="s">
        <v>516</v>
      </c>
      <c r="C177" s="73" t="s">
        <v>517</v>
      </c>
      <c r="D177" s="80" t="s">
        <v>518</v>
      </c>
      <c r="E177" s="73">
        <f>E89-E71-E101+E167</f>
        <v>0</v>
      </c>
      <c r="F177" s="73"/>
      <c r="G177" s="73"/>
      <c r="H177" s="74"/>
    </row>
    <row r="178" spans="1:8" ht="13.5" thickBot="1">
      <c r="A178" s="76"/>
      <c r="B178" s="101"/>
      <c r="C178" s="64"/>
      <c r="D178" s="64"/>
      <c r="E178" s="64"/>
      <c r="F178" s="64"/>
      <c r="G178" s="64"/>
      <c r="H178" s="65"/>
    </row>
    <row r="179" spans="1:8" ht="12.75">
      <c r="A179" s="57"/>
      <c r="B179" s="32"/>
      <c r="C179" s="32"/>
      <c r="D179" s="32"/>
      <c r="E179" s="32"/>
      <c r="F179" s="32"/>
      <c r="G179" s="32"/>
      <c r="H179" s="32"/>
    </row>
    <row r="180" spans="1:8" ht="12.75">
      <c r="A180" s="57"/>
      <c r="C180" s="32"/>
      <c r="D180" s="32"/>
      <c r="E180" s="32"/>
      <c r="F180" s="32"/>
      <c r="G180" s="32"/>
      <c r="H180" s="32"/>
    </row>
    <row r="181" spans="1:8" ht="12.75">
      <c r="A181" s="57"/>
      <c r="B181" s="31" t="s">
        <v>519</v>
      </c>
      <c r="C181" s="32">
        <f>SUM(E26-SUM(E27:E31,E37:E43))</f>
        <v>55636</v>
      </c>
      <c r="D181" s="32"/>
      <c r="E181" s="32"/>
      <c r="F181" s="32"/>
      <c r="G181" s="32"/>
      <c r="H181" s="32"/>
    </row>
    <row r="182" spans="1:8" ht="12.75">
      <c r="A182" s="57"/>
      <c r="B182" s="31" t="s">
        <v>519</v>
      </c>
      <c r="C182" s="106">
        <f>+E44+E45+E46+E51</f>
        <v>55636</v>
      </c>
      <c r="D182" s="32"/>
      <c r="E182" s="32"/>
      <c r="F182" s="32"/>
      <c r="G182" s="32"/>
      <c r="H182" s="32"/>
    </row>
    <row r="183" spans="1:8" ht="12.75">
      <c r="A183" s="57"/>
      <c r="B183" s="31" t="s">
        <v>520</v>
      </c>
      <c r="C183" s="106">
        <f>SUM(E83:E89)-SUM(E64:E71)</f>
        <v>19107</v>
      </c>
      <c r="D183" s="32"/>
      <c r="E183" s="32"/>
      <c r="F183" s="32"/>
      <c r="G183" s="32"/>
      <c r="H183" s="32"/>
    </row>
  </sheetData>
  <sheetProtection/>
  <mergeCells count="2">
    <mergeCell ref="A2:H2"/>
    <mergeCell ref="A4:A5"/>
  </mergeCells>
  <printOptions/>
  <pageMargins left="0.5" right="0.28" top="1" bottom="0.62" header="0.5" footer="0.5"/>
  <pageSetup horizontalDpi="600" verticalDpi="600" orientation="portrait" r:id="rId1"/>
  <headerFooter alignWithMargins="0">
    <oddFooter>&amp;C115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35"/>
    </sheetView>
  </sheetViews>
  <sheetFormatPr defaultColWidth="9.140625" defaultRowHeight="12.75"/>
  <cols>
    <col min="1" max="1" width="7.8515625" style="31" customWidth="1"/>
    <col min="2" max="2" width="29.421875" style="31" customWidth="1"/>
    <col min="3" max="3" width="20.8515625" style="31" customWidth="1"/>
    <col min="4" max="4" width="33.28125" style="31" customWidth="1"/>
    <col min="5" max="16384" width="9.140625" style="31" customWidth="1"/>
  </cols>
  <sheetData>
    <row r="1" spans="1:4" ht="32.25" customHeight="1">
      <c r="A1" s="29"/>
      <c r="B1" s="29"/>
      <c r="C1" s="29"/>
      <c r="D1" s="265" t="s">
        <v>551</v>
      </c>
    </row>
    <row r="2" spans="1:4" ht="35.25" customHeight="1">
      <c r="A2" s="432" t="s">
        <v>607</v>
      </c>
      <c r="B2" s="432"/>
      <c r="C2" s="432"/>
      <c r="D2" s="432"/>
    </row>
    <row r="3" spans="1:4" ht="33" customHeight="1" thickBot="1">
      <c r="A3" s="126" t="s">
        <v>195</v>
      </c>
      <c r="B3" s="259"/>
      <c r="C3" s="127"/>
      <c r="D3" s="127" t="s">
        <v>585</v>
      </c>
    </row>
    <row r="4" spans="1:4" ht="31.5" customHeight="1" thickBot="1">
      <c r="A4" s="298" t="s">
        <v>85</v>
      </c>
      <c r="B4" s="298" t="s">
        <v>590</v>
      </c>
      <c r="C4" s="299" t="s">
        <v>64</v>
      </c>
      <c r="D4" s="300" t="s">
        <v>605</v>
      </c>
    </row>
    <row r="5" spans="1:4" ht="63.75" customHeight="1">
      <c r="A5" s="301">
        <v>1</v>
      </c>
      <c r="B5" s="292" t="s">
        <v>146</v>
      </c>
      <c r="C5" s="293"/>
      <c r="D5" s="294"/>
    </row>
    <row r="6" spans="1:4" ht="15.75">
      <c r="A6" s="302">
        <v>2</v>
      </c>
      <c r="B6" s="260" t="s">
        <v>147</v>
      </c>
      <c r="C6" s="261"/>
      <c r="D6" s="295"/>
    </row>
    <row r="7" spans="1:4" ht="30" customHeight="1">
      <c r="A7" s="302">
        <v>3</v>
      </c>
      <c r="B7" s="260" t="s">
        <v>148</v>
      </c>
      <c r="C7" s="261"/>
      <c r="D7" s="295"/>
    </row>
    <row r="8" spans="1:4" ht="30.75" customHeight="1">
      <c r="A8" s="302">
        <v>4</v>
      </c>
      <c r="B8" s="260" t="s">
        <v>149</v>
      </c>
      <c r="C8" s="261"/>
      <c r="D8" s="295"/>
    </row>
    <row r="9" spans="1:4" ht="15.75">
      <c r="A9" s="302">
        <v>5</v>
      </c>
      <c r="B9" s="260" t="s">
        <v>150</v>
      </c>
      <c r="C9" s="261"/>
      <c r="D9" s="295"/>
    </row>
    <row r="10" spans="1:4" ht="15.75">
      <c r="A10" s="302">
        <v>6</v>
      </c>
      <c r="B10" s="260" t="s">
        <v>151</v>
      </c>
      <c r="C10" s="261"/>
      <c r="D10" s="295"/>
    </row>
    <row r="11" spans="1:4" ht="15.75">
      <c r="A11" s="302"/>
      <c r="B11" s="261" t="s">
        <v>152</v>
      </c>
      <c r="C11" s="261"/>
      <c r="D11" s="295"/>
    </row>
    <row r="12" spans="1:4" ht="15.75">
      <c r="A12" s="302">
        <v>1</v>
      </c>
      <c r="B12" s="260" t="s">
        <v>153</v>
      </c>
      <c r="C12" s="261"/>
      <c r="D12" s="295"/>
    </row>
    <row r="13" spans="1:4" ht="30" customHeight="1">
      <c r="A13" s="302">
        <v>2</v>
      </c>
      <c r="B13" s="260" t="s">
        <v>154</v>
      </c>
      <c r="C13" s="261"/>
      <c r="D13" s="295"/>
    </row>
    <row r="14" spans="1:4" ht="30" customHeight="1">
      <c r="A14" s="302">
        <v>3</v>
      </c>
      <c r="B14" s="260" t="s">
        <v>149</v>
      </c>
      <c r="C14" s="261"/>
      <c r="D14" s="295"/>
    </row>
    <row r="15" spans="1:4" ht="33" customHeight="1">
      <c r="A15" s="302">
        <v>4</v>
      </c>
      <c r="B15" s="260" t="s">
        <v>155</v>
      </c>
      <c r="C15" s="261"/>
      <c r="D15" s="295"/>
    </row>
    <row r="16" spans="1:4" ht="30">
      <c r="A16" s="302">
        <v>5</v>
      </c>
      <c r="B16" s="262" t="s">
        <v>156</v>
      </c>
      <c r="C16" s="261"/>
      <c r="D16" s="295"/>
    </row>
    <row r="17" spans="1:4" ht="30">
      <c r="A17" s="302">
        <v>6</v>
      </c>
      <c r="B17" s="260" t="s">
        <v>157</v>
      </c>
      <c r="C17" s="261"/>
      <c r="D17" s="295"/>
    </row>
    <row r="18" spans="1:4" ht="30">
      <c r="A18" s="302">
        <v>7</v>
      </c>
      <c r="B18" s="260" t="s">
        <v>158</v>
      </c>
      <c r="C18" s="261"/>
      <c r="D18" s="295"/>
    </row>
    <row r="19" spans="1:4" ht="15.75">
      <c r="A19" s="302">
        <v>8</v>
      </c>
      <c r="B19" s="260" t="s">
        <v>159</v>
      </c>
      <c r="C19" s="261"/>
      <c r="D19" s="295"/>
    </row>
    <row r="20" spans="1:4" ht="15.75">
      <c r="A20" s="302">
        <v>9</v>
      </c>
      <c r="B20" s="260" t="s">
        <v>80</v>
      </c>
      <c r="C20" s="261"/>
      <c r="D20" s="295"/>
    </row>
    <row r="21" spans="1:4" ht="15.75">
      <c r="A21" s="302">
        <v>10</v>
      </c>
      <c r="B21" s="260" t="s">
        <v>160</v>
      </c>
      <c r="C21" s="261"/>
      <c r="D21" s="295"/>
    </row>
    <row r="22" spans="1:4" ht="15.75">
      <c r="A22" s="302">
        <v>11</v>
      </c>
      <c r="B22" s="260" t="s">
        <v>161</v>
      </c>
      <c r="C22" s="261"/>
      <c r="D22" s="295"/>
    </row>
    <row r="23" spans="1:4" ht="30">
      <c r="A23" s="302">
        <v>12</v>
      </c>
      <c r="B23" s="260" t="s">
        <v>162</v>
      </c>
      <c r="C23" s="261"/>
      <c r="D23" s="295"/>
    </row>
    <row r="24" spans="1:4" ht="15.75">
      <c r="A24" s="302"/>
      <c r="B24" s="261" t="s">
        <v>163</v>
      </c>
      <c r="C24" s="263"/>
      <c r="D24" s="296"/>
    </row>
    <row r="25" spans="1:4" ht="15.75">
      <c r="A25" s="302">
        <v>1</v>
      </c>
      <c r="B25" s="260" t="s">
        <v>164</v>
      </c>
      <c r="C25" s="261"/>
      <c r="D25" s="295"/>
    </row>
    <row r="26" spans="1:4" ht="15.75">
      <c r="A26" s="302">
        <v>2</v>
      </c>
      <c r="B26" s="260" t="s">
        <v>165</v>
      </c>
      <c r="C26" s="261"/>
      <c r="D26" s="295"/>
    </row>
    <row r="27" spans="1:4" ht="30">
      <c r="A27" s="302">
        <v>3</v>
      </c>
      <c r="B27" s="260" t="s">
        <v>166</v>
      </c>
      <c r="C27" s="261"/>
      <c r="D27" s="295"/>
    </row>
    <row r="28" spans="1:4" ht="15.75">
      <c r="A28" s="302">
        <v>4</v>
      </c>
      <c r="B28" s="260" t="s">
        <v>167</v>
      </c>
      <c r="C28" s="261"/>
      <c r="D28" s="295"/>
    </row>
    <row r="29" spans="1:4" ht="15.75">
      <c r="A29" s="302"/>
      <c r="B29" s="261" t="s">
        <v>168</v>
      </c>
      <c r="C29" s="263"/>
      <c r="D29" s="295"/>
    </row>
    <row r="30" spans="1:4" ht="15.75">
      <c r="A30" s="302">
        <v>1</v>
      </c>
      <c r="B30" s="260" t="s">
        <v>169</v>
      </c>
      <c r="C30" s="261"/>
      <c r="D30" s="295"/>
    </row>
    <row r="31" spans="1:4" ht="15.75">
      <c r="A31" s="302">
        <v>2</v>
      </c>
      <c r="B31" s="260" t="s">
        <v>170</v>
      </c>
      <c r="C31" s="261"/>
      <c r="D31" s="295"/>
    </row>
    <row r="32" spans="1:4" ht="15.75">
      <c r="A32" s="302">
        <v>3</v>
      </c>
      <c r="B32" s="260" t="s">
        <v>171</v>
      </c>
      <c r="C32" s="261"/>
      <c r="D32" s="295"/>
    </row>
    <row r="33" spans="1:4" ht="15.75">
      <c r="A33" s="302">
        <v>4</v>
      </c>
      <c r="B33" s="260" t="s">
        <v>167</v>
      </c>
      <c r="C33" s="261"/>
      <c r="D33" s="295"/>
    </row>
    <row r="34" spans="1:4" ht="15.75">
      <c r="A34" s="302">
        <v>5</v>
      </c>
      <c r="B34" s="260" t="s">
        <v>172</v>
      </c>
      <c r="C34" s="261"/>
      <c r="D34" s="295"/>
    </row>
    <row r="35" spans="1:4" ht="20.25" customHeight="1" thickBot="1">
      <c r="A35" s="305"/>
      <c r="B35" s="306" t="s">
        <v>168</v>
      </c>
      <c r="C35" s="285" t="s">
        <v>589</v>
      </c>
      <c r="D35" s="297"/>
    </row>
    <row r="36" spans="1:4" ht="15.75">
      <c r="A36" s="303"/>
      <c r="B36" s="128"/>
      <c r="C36" s="129"/>
      <c r="D36" s="129"/>
    </row>
    <row r="37" spans="1:4" ht="12.75">
      <c r="A37" s="304"/>
      <c r="B37" s="253"/>
      <c r="C37" s="7"/>
      <c r="D37" s="7"/>
    </row>
    <row r="38" ht="12.75">
      <c r="A38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  <row r="48" ht="12.75">
      <c r="A48" s="115"/>
    </row>
    <row r="49" ht="12.75">
      <c r="A49" s="115"/>
    </row>
  </sheetData>
  <sheetProtection/>
  <mergeCells count="1">
    <mergeCell ref="A2:D2"/>
  </mergeCells>
  <printOptions/>
  <pageMargins left="0.75" right="0.75" top="0.26" bottom="0.51" header="0.23" footer="0.5"/>
  <pageSetup horizontalDpi="600" verticalDpi="600" orientation="portrait" paperSize="9" scale="90" r:id="rId1"/>
  <headerFooter alignWithMargins="0">
    <oddFooter>&amp;C116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4">
      <selection activeCell="A1" sqref="A1:C30"/>
    </sheetView>
  </sheetViews>
  <sheetFormatPr defaultColWidth="9.140625" defaultRowHeight="12.75"/>
  <cols>
    <col min="1" max="1" width="29.421875" style="31" customWidth="1"/>
    <col min="2" max="2" width="33.57421875" style="31" customWidth="1"/>
    <col min="3" max="3" width="33.8515625" style="31" customWidth="1"/>
    <col min="4" max="16384" width="9.140625" style="31" customWidth="1"/>
  </cols>
  <sheetData>
    <row r="1" spans="1:3" ht="12.75">
      <c r="A1" s="29"/>
      <c r="B1" s="29"/>
      <c r="C1" s="30" t="s">
        <v>550</v>
      </c>
    </row>
    <row r="2" spans="1:3" ht="18">
      <c r="A2" s="433" t="s">
        <v>606</v>
      </c>
      <c r="B2" s="433"/>
      <c r="C2" s="433"/>
    </row>
    <row r="3" spans="1:3" ht="12.75">
      <c r="A3" s="80" t="s">
        <v>74</v>
      </c>
      <c r="B3" s="73"/>
      <c r="C3" s="73"/>
    </row>
    <row r="4" spans="1:3" ht="12.75">
      <c r="A4" s="78"/>
      <c r="C4" s="73" t="s">
        <v>74</v>
      </c>
    </row>
    <row r="5" spans="1:3" ht="18.75" customHeight="1" thickBot="1">
      <c r="A5" s="254" t="s">
        <v>571</v>
      </c>
      <c r="B5" s="50"/>
      <c r="C5" s="255" t="s">
        <v>256</v>
      </c>
    </row>
    <row r="6" spans="1:3" ht="35.25" customHeight="1" thickBot="1">
      <c r="A6" s="256" t="s">
        <v>257</v>
      </c>
      <c r="B6" s="291" t="s">
        <v>591</v>
      </c>
      <c r="C6" s="256" t="s">
        <v>592</v>
      </c>
    </row>
    <row r="7" spans="1:3" ht="12.75">
      <c r="A7" s="70" t="s">
        <v>258</v>
      </c>
      <c r="B7" s="289"/>
      <c r="C7" s="290"/>
    </row>
    <row r="8" spans="1:3" ht="21.75" customHeight="1">
      <c r="A8" s="71" t="s">
        <v>147</v>
      </c>
      <c r="B8" s="264"/>
      <c r="C8" s="286"/>
    </row>
    <row r="9" spans="1:3" ht="12.75">
      <c r="A9" s="71" t="s">
        <v>259</v>
      </c>
      <c r="B9" s="264"/>
      <c r="C9" s="286"/>
    </row>
    <row r="10" spans="1:3" ht="34.5" customHeight="1">
      <c r="A10" s="71" t="s">
        <v>149</v>
      </c>
      <c r="B10" s="264"/>
      <c r="C10" s="286"/>
    </row>
    <row r="11" spans="1:3" ht="24" customHeight="1" thickBot="1">
      <c r="A11" s="71" t="s">
        <v>260</v>
      </c>
      <c r="B11" s="264"/>
      <c r="C11" s="286"/>
    </row>
    <row r="12" spans="1:3" ht="17.25" customHeight="1" thickBot="1">
      <c r="A12" s="53" t="s">
        <v>168</v>
      </c>
      <c r="B12" s="264"/>
      <c r="C12" s="286"/>
    </row>
    <row r="13" spans="1:3" ht="29.25" customHeight="1" thickBot="1">
      <c r="A13" s="71" t="s">
        <v>261</v>
      </c>
      <c r="B13" s="264"/>
      <c r="C13" s="286"/>
    </row>
    <row r="14" spans="1:3" ht="27.75" customHeight="1">
      <c r="A14" s="70" t="s">
        <v>262</v>
      </c>
      <c r="B14" s="264"/>
      <c r="C14" s="286"/>
    </row>
    <row r="15" spans="1:3" ht="18.75" customHeight="1">
      <c r="A15" s="71" t="s">
        <v>263</v>
      </c>
      <c r="B15" s="264"/>
      <c r="C15" s="286"/>
    </row>
    <row r="16" spans="1:3" ht="28.5" customHeight="1">
      <c r="A16" s="71" t="s">
        <v>154</v>
      </c>
      <c r="B16" s="264"/>
      <c r="C16" s="286"/>
    </row>
    <row r="17" spans="1:3" ht="12.75">
      <c r="A17" s="71" t="s">
        <v>264</v>
      </c>
      <c r="B17" s="264"/>
      <c r="C17" s="286"/>
    </row>
    <row r="18" spans="1:3" ht="23.25" customHeight="1">
      <c r="A18" s="71" t="s">
        <v>265</v>
      </c>
      <c r="B18" s="264"/>
      <c r="C18" s="286"/>
    </row>
    <row r="19" spans="1:3" ht="17.25" customHeight="1">
      <c r="A19" s="71" t="s">
        <v>266</v>
      </c>
      <c r="B19" s="264"/>
      <c r="C19" s="286"/>
    </row>
    <row r="20" spans="1:3" ht="24" customHeight="1">
      <c r="A20" s="71" t="s">
        <v>572</v>
      </c>
      <c r="B20" s="264"/>
      <c r="C20" s="286"/>
    </row>
    <row r="21" spans="1:3" ht="18" customHeight="1">
      <c r="A21" s="71" t="s">
        <v>267</v>
      </c>
      <c r="B21" s="264"/>
      <c r="C21" s="286"/>
    </row>
    <row r="22" spans="1:3" ht="15" customHeight="1">
      <c r="A22" s="71" t="s">
        <v>268</v>
      </c>
      <c r="B22" s="264"/>
      <c r="C22" s="286"/>
    </row>
    <row r="23" spans="1:3" ht="21.75" customHeight="1">
      <c r="A23" s="71" t="s">
        <v>269</v>
      </c>
      <c r="B23" s="264"/>
      <c r="C23" s="286"/>
    </row>
    <row r="24" spans="1:3" ht="18.75" customHeight="1">
      <c r="A24" s="71" t="s">
        <v>270</v>
      </c>
      <c r="B24" s="264"/>
      <c r="C24" s="286"/>
    </row>
    <row r="25" spans="1:3" ht="12.75">
      <c r="A25" s="71" t="s">
        <v>271</v>
      </c>
      <c r="B25" s="264"/>
      <c r="C25" s="286"/>
    </row>
    <row r="26" spans="1:3" ht="12.75">
      <c r="A26" s="71" t="s">
        <v>272</v>
      </c>
      <c r="B26" s="264"/>
      <c r="C26" s="286"/>
    </row>
    <row r="27" spans="1:3" ht="18.75" customHeight="1" thickBot="1">
      <c r="A27" s="75" t="s">
        <v>273</v>
      </c>
      <c r="B27" s="264"/>
      <c r="C27" s="286"/>
    </row>
    <row r="28" spans="1:3" ht="22.5" customHeight="1">
      <c r="A28" s="70" t="s">
        <v>169</v>
      </c>
      <c r="B28" s="264"/>
      <c r="C28" s="286"/>
    </row>
    <row r="29" spans="1:3" ht="14.25" customHeight="1">
      <c r="A29" s="71" t="s">
        <v>274</v>
      </c>
      <c r="B29" s="264"/>
      <c r="C29" s="286"/>
    </row>
    <row r="30" spans="1:3" ht="18" customHeight="1" thickBot="1">
      <c r="A30" s="75" t="s">
        <v>275</v>
      </c>
      <c r="B30" s="287"/>
      <c r="C30" s="288"/>
    </row>
    <row r="31" spans="2:3" ht="12.75">
      <c r="B31" s="32"/>
      <c r="C31" s="32"/>
    </row>
  </sheetData>
  <sheetProtection/>
  <mergeCells count="1">
    <mergeCell ref="A2:C2"/>
  </mergeCells>
  <printOptions/>
  <pageMargins left="0.45" right="0.21" top="1" bottom="1" header="0.5" footer="0.5"/>
  <pageSetup horizontalDpi="600" verticalDpi="600" orientation="portrait" paperSize="9" r:id="rId1"/>
  <headerFooter alignWithMargins="0">
    <oddFooter>&amp;C117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F29" sqref="F29:G32"/>
    </sheetView>
  </sheetViews>
  <sheetFormatPr defaultColWidth="9.140625" defaultRowHeight="12.75"/>
  <cols>
    <col min="1" max="1" width="5.8515625" style="6" bestFit="1" customWidth="1"/>
    <col min="2" max="2" width="35.00390625" style="6" customWidth="1"/>
    <col min="3" max="4" width="22.8515625" style="6" customWidth="1"/>
    <col min="5" max="16384" width="9.140625" style="6" customWidth="1"/>
  </cols>
  <sheetData>
    <row r="1" spans="1:4" ht="12.75">
      <c r="A1" s="330" t="s">
        <v>70</v>
      </c>
      <c r="B1" s="330"/>
      <c r="C1" s="330"/>
      <c r="D1" s="330"/>
    </row>
    <row r="2" spans="1:4" ht="33.75" customHeight="1">
      <c r="A2" s="329" t="s">
        <v>594</v>
      </c>
      <c r="B2" s="329"/>
      <c r="C2" s="329"/>
      <c r="D2" s="329"/>
    </row>
    <row r="3" spans="1:4" ht="15.75">
      <c r="A3" s="112"/>
      <c r="B3" s="112"/>
      <c r="C3" s="112"/>
      <c r="D3" s="232" t="s">
        <v>74</v>
      </c>
    </row>
    <row r="4" spans="1:4" s="115" customFormat="1" ht="12.75">
      <c r="A4" s="113" t="s">
        <v>59</v>
      </c>
      <c r="B4" s="114"/>
      <c r="C4" s="114"/>
      <c r="D4" s="114" t="s">
        <v>60</v>
      </c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16" t="s">
        <v>61</v>
      </c>
    </row>
    <row r="7" spans="1:4" ht="12.75">
      <c r="A7" s="117" t="s">
        <v>62</v>
      </c>
      <c r="B7" s="117" t="s">
        <v>63</v>
      </c>
      <c r="C7" s="117" t="s">
        <v>64</v>
      </c>
      <c r="D7" s="117" t="s">
        <v>65</v>
      </c>
    </row>
    <row r="8" spans="1:4" ht="12.75">
      <c r="A8" s="117">
        <v>1</v>
      </c>
      <c r="B8" s="233">
        <v>2</v>
      </c>
      <c r="C8" s="117">
        <v>3</v>
      </c>
      <c r="D8" s="117">
        <v>4</v>
      </c>
    </row>
    <row r="9" spans="1:4" ht="12.75">
      <c r="A9" s="233"/>
      <c r="B9" s="233"/>
      <c r="C9" s="233"/>
      <c r="D9" s="233"/>
    </row>
    <row r="10" spans="1:4" ht="12.75">
      <c r="A10" s="240" t="s">
        <v>15</v>
      </c>
      <c r="B10" s="234" t="s">
        <v>526</v>
      </c>
      <c r="C10" s="234"/>
      <c r="D10" s="234"/>
    </row>
    <row r="11" spans="1:4" ht="12.75">
      <c r="A11" s="241" t="s">
        <v>100</v>
      </c>
      <c r="B11" s="235" t="s">
        <v>119</v>
      </c>
      <c r="C11" s="235"/>
      <c r="D11" s="235"/>
    </row>
    <row r="12" spans="1:4" ht="12.75">
      <c r="A12" s="241" t="s">
        <v>101</v>
      </c>
      <c r="B12" s="235" t="s">
        <v>120</v>
      </c>
      <c r="C12" s="235"/>
      <c r="D12" s="235"/>
    </row>
    <row r="13" spans="1:4" ht="12.75">
      <c r="A13" s="241" t="s">
        <v>102</v>
      </c>
      <c r="B13" s="235" t="s">
        <v>121</v>
      </c>
      <c r="C13" s="235"/>
      <c r="D13" s="235"/>
    </row>
    <row r="14" spans="1:4" ht="12.75">
      <c r="A14" s="241" t="s">
        <v>103</v>
      </c>
      <c r="B14" s="235" t="s">
        <v>527</v>
      </c>
      <c r="C14" s="235"/>
      <c r="D14" s="235"/>
    </row>
    <row r="15" spans="1:4" ht="12.75">
      <c r="A15" s="240"/>
      <c r="B15" s="234" t="s">
        <v>123</v>
      </c>
      <c r="C15" s="234"/>
      <c r="D15" s="234"/>
    </row>
    <row r="16" spans="1:4" ht="12.75">
      <c r="A16" s="240"/>
      <c r="B16" s="234"/>
      <c r="C16" s="234"/>
      <c r="D16" s="234"/>
    </row>
    <row r="17" spans="1:4" s="12" customFormat="1" ht="12.75">
      <c r="A17" s="240" t="s">
        <v>23</v>
      </c>
      <c r="B17" s="234" t="s">
        <v>71</v>
      </c>
      <c r="C17" s="234"/>
      <c r="D17" s="234"/>
    </row>
    <row r="18" spans="1:4" s="12" customFormat="1" ht="12.75">
      <c r="A18" s="240"/>
      <c r="B18" s="234"/>
      <c r="C18" s="234"/>
      <c r="D18" s="234"/>
    </row>
    <row r="19" spans="1:4" ht="12.75">
      <c r="A19" s="240" t="s">
        <v>25</v>
      </c>
      <c r="B19" s="234" t="s">
        <v>532</v>
      </c>
      <c r="C19" s="234"/>
      <c r="D19" s="234"/>
    </row>
    <row r="20" spans="1:4" ht="12.75">
      <c r="A20" s="240"/>
      <c r="B20" s="234"/>
      <c r="C20" s="234"/>
      <c r="D20" s="234"/>
    </row>
    <row r="21" spans="1:4" ht="12.75">
      <c r="A21" s="240" t="s">
        <v>27</v>
      </c>
      <c r="B21" s="234" t="s">
        <v>535</v>
      </c>
      <c r="C21" s="234"/>
      <c r="D21" s="234"/>
    </row>
    <row r="22" spans="1:4" ht="12.75">
      <c r="A22" s="241"/>
      <c r="B22" s="235"/>
      <c r="C22" s="235"/>
      <c r="D22" s="235"/>
    </row>
    <row r="23" spans="1:4" ht="12.75">
      <c r="A23" s="240" t="s">
        <v>54</v>
      </c>
      <c r="B23" s="234" t="s">
        <v>536</v>
      </c>
      <c r="C23" s="234"/>
      <c r="D23" s="234"/>
    </row>
    <row r="24" spans="1:4" ht="12.75">
      <c r="A24" s="241"/>
      <c r="B24" s="235"/>
      <c r="C24" s="235"/>
      <c r="D24" s="235"/>
    </row>
    <row r="25" spans="1:4" ht="12.75">
      <c r="A25" s="240" t="s">
        <v>72</v>
      </c>
      <c r="B25" s="234" t="s">
        <v>73</v>
      </c>
      <c r="C25" s="234"/>
      <c r="D25" s="234"/>
    </row>
    <row r="26" spans="1:4" ht="12.75">
      <c r="A26" s="242"/>
      <c r="B26" s="236"/>
      <c r="C26" s="236"/>
      <c r="D26" s="236"/>
    </row>
    <row r="27" spans="1:4" ht="12.75" customHeight="1">
      <c r="A27" s="45" t="s">
        <v>529</v>
      </c>
      <c r="B27" s="16" t="s">
        <v>528</v>
      </c>
      <c r="C27" s="16" t="s">
        <v>74</v>
      </c>
      <c r="D27" s="16"/>
    </row>
    <row r="28" spans="1:4" ht="12.75">
      <c r="A28" s="243" t="s">
        <v>100</v>
      </c>
      <c r="B28" s="237" t="s">
        <v>530</v>
      </c>
      <c r="C28" s="237"/>
      <c r="D28" s="237"/>
    </row>
    <row r="29" spans="1:4" ht="12.75">
      <c r="A29" s="242" t="s">
        <v>74</v>
      </c>
      <c r="B29" s="236" t="s">
        <v>173</v>
      </c>
      <c r="C29" s="236"/>
      <c r="D29" s="236"/>
    </row>
    <row r="30" spans="1:4" ht="12.75">
      <c r="A30" s="242" t="s">
        <v>74</v>
      </c>
      <c r="B30" s="236" t="s">
        <v>75</v>
      </c>
      <c r="C30" s="236"/>
      <c r="D30" s="236"/>
    </row>
    <row r="31" spans="1:4" ht="12.75">
      <c r="A31" s="243" t="s">
        <v>101</v>
      </c>
      <c r="B31" s="237" t="s">
        <v>531</v>
      </c>
      <c r="C31" s="237"/>
      <c r="D31" s="237"/>
    </row>
    <row r="32" spans="1:4" ht="12.75">
      <c r="A32" s="242" t="s">
        <v>74</v>
      </c>
      <c r="B32" s="236" t="s">
        <v>173</v>
      </c>
      <c r="C32" s="236"/>
      <c r="D32" s="236"/>
    </row>
    <row r="33" spans="1:4" ht="12.75">
      <c r="A33" s="242"/>
      <c r="B33" s="236" t="s">
        <v>75</v>
      </c>
      <c r="C33" s="236"/>
      <c r="D33" s="236"/>
    </row>
    <row r="34" spans="1:4" ht="12.75">
      <c r="A34" s="1"/>
      <c r="B34" s="238"/>
      <c r="C34" s="238"/>
      <c r="D34" s="238"/>
    </row>
    <row r="35" spans="1:4" ht="12.75">
      <c r="A35" s="2" t="s">
        <v>533</v>
      </c>
      <c r="B35" s="239" t="s">
        <v>534</v>
      </c>
      <c r="C35" s="239"/>
      <c r="D35" s="239"/>
    </row>
    <row r="37" ht="12.75">
      <c r="A37" s="6" t="s">
        <v>611</v>
      </c>
    </row>
  </sheetData>
  <sheetProtection/>
  <mergeCells count="2">
    <mergeCell ref="A2:D2"/>
    <mergeCell ref="A1:D1"/>
  </mergeCells>
  <printOptions horizontalCentered="1" verticalCentered="1"/>
  <pageMargins left="0.748031496062992" right="0.748031496062992" top="0.35" bottom="0.984251968503937" header="0.23" footer="0.511811023622047"/>
  <pageSetup horizontalDpi="600" verticalDpi="600" orientation="portrait" paperSize="9" r:id="rId1"/>
  <headerFooter alignWithMargins="0">
    <oddFooter>&amp;C85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2">
      <selection activeCell="F15" sqref="F15"/>
    </sheetView>
  </sheetViews>
  <sheetFormatPr defaultColWidth="9.140625" defaultRowHeight="12.75"/>
  <cols>
    <col min="1" max="1" width="5.8515625" style="6" bestFit="1" customWidth="1"/>
    <col min="2" max="2" width="30.8515625" style="6" customWidth="1"/>
    <col min="3" max="3" width="14.57421875" style="6" customWidth="1"/>
    <col min="4" max="4" width="13.7109375" style="6" bestFit="1" customWidth="1"/>
    <col min="5" max="16384" width="9.140625" style="6" customWidth="1"/>
  </cols>
  <sheetData>
    <row r="1" spans="1:4" ht="19.5" customHeight="1">
      <c r="A1" s="330" t="s">
        <v>76</v>
      </c>
      <c r="B1" s="330"/>
      <c r="C1" s="330"/>
      <c r="D1" s="330"/>
    </row>
    <row r="2" spans="1:4" ht="52.5" customHeight="1">
      <c r="A2" s="333" t="s">
        <v>584</v>
      </c>
      <c r="B2" s="333"/>
      <c r="C2" s="333"/>
      <c r="D2" s="333"/>
    </row>
    <row r="3" spans="1:4" s="115" customFormat="1" ht="13.5" customHeight="1">
      <c r="A3" s="113" t="s">
        <v>59</v>
      </c>
      <c r="B3" s="114"/>
      <c r="C3" s="114"/>
      <c r="D3" s="114" t="s">
        <v>60</v>
      </c>
    </row>
    <row r="4" spans="1:4" ht="12.75">
      <c r="A4" s="11"/>
      <c r="B4" s="12"/>
      <c r="C4" s="12"/>
      <c r="D4" s="12"/>
    </row>
    <row r="5" spans="1:4" ht="13.5" thickBot="1">
      <c r="A5" s="11"/>
      <c r="B5" s="12"/>
      <c r="C5" s="12"/>
      <c r="D5" s="116" t="s">
        <v>61</v>
      </c>
    </row>
    <row r="6" spans="1:4" ht="24" customHeight="1">
      <c r="A6" s="267" t="s">
        <v>62</v>
      </c>
      <c r="B6" s="268" t="s">
        <v>63</v>
      </c>
      <c r="C6" s="268" t="s">
        <v>64</v>
      </c>
      <c r="D6" s="269" t="s">
        <v>65</v>
      </c>
    </row>
    <row r="7" spans="1:4" ht="18" customHeight="1">
      <c r="A7" s="270">
        <v>1</v>
      </c>
      <c r="B7" s="117">
        <v>2</v>
      </c>
      <c r="C7" s="117">
        <v>3</v>
      </c>
      <c r="D7" s="271">
        <v>4</v>
      </c>
    </row>
    <row r="8" spans="1:4" ht="18" customHeight="1">
      <c r="A8" s="272" t="s">
        <v>15</v>
      </c>
      <c r="B8" s="266" t="s">
        <v>538</v>
      </c>
      <c r="C8" s="118"/>
      <c r="D8" s="273"/>
    </row>
    <row r="9" spans="1:4" ht="18" customHeight="1">
      <c r="A9" s="274">
        <v>1</v>
      </c>
      <c r="B9" s="121" t="s">
        <v>109</v>
      </c>
      <c r="C9" s="22"/>
      <c r="D9" s="275"/>
    </row>
    <row r="10" spans="1:4" ht="18" customHeight="1">
      <c r="A10" s="274">
        <v>2</v>
      </c>
      <c r="B10" s="121" t="s">
        <v>77</v>
      </c>
      <c r="C10" s="22"/>
      <c r="D10" s="275"/>
    </row>
    <row r="11" spans="1:4" ht="18" customHeight="1">
      <c r="A11" s="274">
        <v>3</v>
      </c>
      <c r="B11" s="121" t="s">
        <v>111</v>
      </c>
      <c r="C11" s="22"/>
      <c r="D11" s="275"/>
    </row>
    <row r="12" spans="1:4" ht="18" customHeight="1">
      <c r="A12" s="274">
        <v>4</v>
      </c>
      <c r="B12" s="121" t="s">
        <v>112</v>
      </c>
      <c r="C12" s="22"/>
      <c r="D12" s="275"/>
    </row>
    <row r="13" spans="1:4" ht="18" customHeight="1">
      <c r="A13" s="274">
        <v>5</v>
      </c>
      <c r="B13" s="121" t="s">
        <v>80</v>
      </c>
      <c r="C13" s="22"/>
      <c r="D13" s="275"/>
    </row>
    <row r="14" spans="1:4" ht="18" customHeight="1">
      <c r="A14" s="274">
        <v>6</v>
      </c>
      <c r="B14" s="121" t="s">
        <v>78</v>
      </c>
      <c r="C14" s="22"/>
      <c r="D14" s="275"/>
    </row>
    <row r="15" spans="1:4" ht="18" customHeight="1">
      <c r="A15" s="274">
        <v>7</v>
      </c>
      <c r="B15" s="121" t="s">
        <v>79</v>
      </c>
      <c r="C15" s="22"/>
      <c r="D15" s="275"/>
    </row>
    <row r="16" spans="1:4" ht="18" customHeight="1">
      <c r="A16" s="274">
        <v>8</v>
      </c>
      <c r="B16" s="121" t="s">
        <v>115</v>
      </c>
      <c r="C16" s="22"/>
      <c r="D16" s="275"/>
    </row>
    <row r="17" spans="1:4" ht="18" customHeight="1">
      <c r="A17" s="274">
        <v>9</v>
      </c>
      <c r="B17" s="121" t="s">
        <v>110</v>
      </c>
      <c r="C17" s="231"/>
      <c r="D17" s="276"/>
    </row>
    <row r="18" spans="1:4" ht="18" customHeight="1">
      <c r="A18" s="277" t="s">
        <v>74</v>
      </c>
      <c r="B18" s="230" t="s">
        <v>537</v>
      </c>
      <c r="C18" s="230"/>
      <c r="D18" s="278"/>
    </row>
    <row r="19" spans="1:4" ht="39" customHeight="1" thickBot="1">
      <c r="A19" s="279" t="s">
        <v>23</v>
      </c>
      <c r="B19" s="280" t="s">
        <v>617</v>
      </c>
      <c r="C19" s="281"/>
      <c r="D19" s="282"/>
    </row>
    <row r="20" spans="1:3" ht="12.75">
      <c r="A20" s="11"/>
      <c r="B20" s="12"/>
      <c r="C20" s="12"/>
    </row>
    <row r="21" spans="1:3" ht="12.75">
      <c r="A21" s="11"/>
      <c r="B21" s="12"/>
      <c r="C21" s="12"/>
    </row>
  </sheetData>
  <sheetProtection/>
  <mergeCells count="2">
    <mergeCell ref="A1:D1"/>
    <mergeCell ref="A2:D2"/>
  </mergeCells>
  <printOptions horizontalCentered="1" verticalCentered="1"/>
  <pageMargins left="0.7480314960629921" right="0.7480314960629921" top="0.25" bottom="0.984251968503937" header="0.17" footer="0.5118110236220472"/>
  <pageSetup horizontalDpi="600" verticalDpi="600" orientation="portrait" paperSize="9" scale="125" r:id="rId1"/>
  <headerFooter alignWithMargins="0">
    <oddFooter>&amp;C86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29"/>
    </sheetView>
  </sheetViews>
  <sheetFormatPr defaultColWidth="9.140625" defaultRowHeight="12.75"/>
  <cols>
    <col min="1" max="1" width="6.421875" style="6" customWidth="1"/>
    <col min="2" max="2" width="34.8515625" style="6" customWidth="1"/>
    <col min="3" max="3" width="19.7109375" style="6" customWidth="1"/>
    <col min="4" max="4" width="21.28125" style="6" customWidth="1"/>
    <col min="5" max="16384" width="9.140625" style="6" customWidth="1"/>
  </cols>
  <sheetData>
    <row r="1" ht="12.75">
      <c r="D1" s="10" t="s">
        <v>566</v>
      </c>
    </row>
    <row r="2" spans="1:4" ht="21" customHeight="1">
      <c r="A2" s="335" t="s">
        <v>573</v>
      </c>
      <c r="B2" s="335"/>
      <c r="C2" s="335"/>
      <c r="D2" s="335"/>
    </row>
    <row r="3" spans="1:4" ht="15.75">
      <c r="A3" s="112"/>
      <c r="B3" s="112"/>
      <c r="C3" s="112"/>
      <c r="D3" s="112"/>
    </row>
    <row r="4" spans="1:4" ht="25.5" customHeight="1">
      <c r="A4" s="340" t="s">
        <v>595</v>
      </c>
      <c r="B4" s="340"/>
      <c r="C4" s="340"/>
      <c r="D4" s="340"/>
    </row>
    <row r="5" spans="1:4" ht="12" customHeight="1">
      <c r="A5" s="338" t="s">
        <v>59</v>
      </c>
      <c r="B5" s="339"/>
      <c r="C5" s="114"/>
      <c r="D5" s="114" t="s">
        <v>60</v>
      </c>
    </row>
    <row r="6" spans="1:3" ht="12.75">
      <c r="A6" s="11"/>
      <c r="B6" s="12"/>
      <c r="C6" s="12"/>
    </row>
    <row r="7" spans="1:4" ht="17.25" customHeight="1">
      <c r="A7" s="11"/>
      <c r="B7" s="12"/>
      <c r="C7" s="12"/>
      <c r="D7" s="10" t="s">
        <v>61</v>
      </c>
    </row>
    <row r="8" spans="1:4" ht="18" customHeight="1">
      <c r="A8" s="117" t="s">
        <v>62</v>
      </c>
      <c r="B8" s="117" t="s">
        <v>63</v>
      </c>
      <c r="C8" s="117" t="s">
        <v>64</v>
      </c>
      <c r="D8" s="117" t="s">
        <v>65</v>
      </c>
    </row>
    <row r="9" spans="1:4" ht="12.75">
      <c r="A9" s="117">
        <v>1</v>
      </c>
      <c r="B9" s="233">
        <v>2</v>
      </c>
      <c r="C9" s="117">
        <v>3</v>
      </c>
      <c r="D9" s="117">
        <v>4</v>
      </c>
    </row>
    <row r="10" spans="1:4" ht="12.75">
      <c r="A10" s="233"/>
      <c r="B10" s="233"/>
      <c r="C10" s="233"/>
      <c r="D10" s="233"/>
    </row>
    <row r="11" spans="1:4" ht="23.25" customHeight="1">
      <c r="A11" s="240">
        <v>1</v>
      </c>
      <c r="B11" s="234" t="s">
        <v>66</v>
      </c>
      <c r="C11" s="234"/>
      <c r="D11" s="234"/>
    </row>
    <row r="12" spans="1:4" ht="22.5" customHeight="1">
      <c r="A12" s="241" t="s">
        <v>100</v>
      </c>
      <c r="B12" s="235" t="s">
        <v>521</v>
      </c>
      <c r="C12" s="235"/>
      <c r="D12" s="235"/>
    </row>
    <row r="13" spans="1:4" ht="19.5" customHeight="1">
      <c r="A13" s="241" t="s">
        <v>101</v>
      </c>
      <c r="B13" s="235" t="s">
        <v>106</v>
      </c>
      <c r="C13" s="235"/>
      <c r="D13" s="235"/>
    </row>
    <row r="14" spans="1:4" ht="21.75" customHeight="1">
      <c r="A14" s="240"/>
      <c r="B14" s="234" t="s">
        <v>117</v>
      </c>
      <c r="C14" s="234"/>
      <c r="D14" s="234"/>
    </row>
    <row r="15" spans="1:4" ht="11.25" customHeight="1">
      <c r="A15" s="240"/>
      <c r="B15" s="234"/>
      <c r="C15" s="234"/>
      <c r="D15" s="234"/>
    </row>
    <row r="16" spans="1:4" ht="21.75" customHeight="1">
      <c r="A16" s="240">
        <v>2</v>
      </c>
      <c r="B16" s="234" t="s">
        <v>67</v>
      </c>
      <c r="C16" s="234"/>
      <c r="D16" s="234"/>
    </row>
    <row r="17" spans="1:4" ht="21.75" customHeight="1">
      <c r="A17" s="241" t="s">
        <v>100</v>
      </c>
      <c r="B17" s="235" t="s">
        <v>105</v>
      </c>
      <c r="C17" s="235"/>
      <c r="D17" s="235"/>
    </row>
    <row r="18" spans="1:4" ht="17.25" customHeight="1">
      <c r="A18" s="241" t="s">
        <v>101</v>
      </c>
      <c r="B18" s="235" t="s">
        <v>565</v>
      </c>
      <c r="C18" s="235"/>
      <c r="D18" s="235"/>
    </row>
    <row r="19" spans="1:4" ht="18" customHeight="1">
      <c r="A19" s="240"/>
      <c r="B19" s="234" t="s">
        <v>116</v>
      </c>
      <c r="C19" s="234"/>
      <c r="D19" s="234"/>
    </row>
    <row r="20" spans="1:4" ht="12.75">
      <c r="A20" s="240"/>
      <c r="B20" s="234"/>
      <c r="C20" s="234"/>
      <c r="D20" s="234"/>
    </row>
    <row r="21" spans="1:4" ht="12.75" customHeight="1">
      <c r="A21" s="240">
        <v>3</v>
      </c>
      <c r="B21" s="234" t="s">
        <v>523</v>
      </c>
      <c r="C21" s="234"/>
      <c r="D21" s="234"/>
    </row>
    <row r="22" spans="1:4" ht="16.5" customHeight="1">
      <c r="A22" s="240">
        <v>4</v>
      </c>
      <c r="B22" s="234" t="s">
        <v>524</v>
      </c>
      <c r="C22" s="234"/>
      <c r="D22" s="234"/>
    </row>
    <row r="23" spans="1:4" ht="16.5" customHeight="1">
      <c r="A23" s="45">
        <v>5</v>
      </c>
      <c r="B23" s="16" t="s">
        <v>528</v>
      </c>
      <c r="C23" s="16"/>
      <c r="D23" s="16"/>
    </row>
    <row r="24" spans="1:4" ht="16.5" customHeight="1">
      <c r="A24" s="242" t="s">
        <v>74</v>
      </c>
      <c r="B24" s="236" t="s">
        <v>173</v>
      </c>
      <c r="C24" s="236"/>
      <c r="D24" s="236"/>
    </row>
    <row r="25" spans="1:4" ht="16.5" customHeight="1">
      <c r="A25" s="242" t="s">
        <v>74</v>
      </c>
      <c r="B25" s="236" t="s">
        <v>75</v>
      </c>
      <c r="C25" s="236"/>
      <c r="D25" s="236"/>
    </row>
    <row r="26" spans="1:4" ht="16.5" customHeight="1">
      <c r="A26" s="240">
        <v>6</v>
      </c>
      <c r="B26" s="235" t="s">
        <v>570</v>
      </c>
      <c r="C26" s="235"/>
      <c r="D26" s="235"/>
    </row>
    <row r="27" spans="1:4" ht="16.5" customHeight="1">
      <c r="A27" s="245"/>
      <c r="B27" s="244"/>
      <c r="C27" s="244"/>
      <c r="D27" s="244"/>
    </row>
    <row r="28" spans="1:4" ht="18.75" customHeight="1">
      <c r="A28" s="336" t="s">
        <v>596</v>
      </c>
      <c r="B28" s="337"/>
      <c r="C28" s="336"/>
      <c r="D28" s="336"/>
    </row>
    <row r="29" spans="1:4" ht="12.75">
      <c r="A29" s="334" t="s">
        <v>597</v>
      </c>
      <c r="B29" s="334"/>
      <c r="C29" s="334"/>
      <c r="D29" s="334"/>
    </row>
  </sheetData>
  <sheetProtection/>
  <mergeCells count="5">
    <mergeCell ref="A29:D29"/>
    <mergeCell ref="A2:D2"/>
    <mergeCell ref="A28:D28"/>
    <mergeCell ref="A5:B5"/>
    <mergeCell ref="A4:D4"/>
  </mergeCells>
  <printOptions/>
  <pageMargins left="0.75" right="0.75" top="1" bottom="1" header="0.5" footer="0.5"/>
  <pageSetup horizontalDpi="600" verticalDpi="600" orientation="portrait" r:id="rId1"/>
  <headerFooter alignWithMargins="0">
    <oddFooter>&amp;C87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A1" sqref="A1:D35"/>
    </sheetView>
  </sheetViews>
  <sheetFormatPr defaultColWidth="9.140625" defaultRowHeight="12.75"/>
  <cols>
    <col min="1" max="1" width="6.140625" style="27" customWidth="1"/>
    <col min="2" max="2" width="40.421875" style="6" customWidth="1"/>
    <col min="3" max="3" width="12.28125" style="6" bestFit="1" customWidth="1"/>
    <col min="4" max="4" width="13.8515625" style="6" bestFit="1" customWidth="1"/>
    <col min="5" max="16384" width="9.140625" style="6" customWidth="1"/>
  </cols>
  <sheetData>
    <row r="1" spans="1:4" ht="12.75">
      <c r="A1" s="342" t="s">
        <v>564</v>
      </c>
      <c r="B1" s="342"/>
      <c r="C1" s="342"/>
      <c r="D1" s="342"/>
    </row>
    <row r="2" spans="1:4" s="131" customFormat="1" ht="18">
      <c r="A2" s="341" t="s">
        <v>124</v>
      </c>
      <c r="B2" s="341"/>
      <c r="C2" s="341"/>
      <c r="D2" s="341"/>
    </row>
    <row r="3" spans="1:4" s="12" customFormat="1" ht="19.5" customHeight="1">
      <c r="A3" s="11" t="s">
        <v>195</v>
      </c>
      <c r="B3" s="11"/>
      <c r="C3" s="11" t="s">
        <v>585</v>
      </c>
      <c r="D3" s="11"/>
    </row>
    <row r="4" ht="19.5" customHeight="1">
      <c r="D4" s="210" t="s">
        <v>61</v>
      </c>
    </row>
    <row r="5" spans="1:4" ht="15.75">
      <c r="A5" s="211" t="s">
        <v>10</v>
      </c>
      <c r="B5" s="211" t="s">
        <v>81</v>
      </c>
      <c r="C5" s="211" t="s">
        <v>125</v>
      </c>
      <c r="D5" s="211" t="s">
        <v>126</v>
      </c>
    </row>
    <row r="6" spans="1:4" ht="12.75">
      <c r="A6" s="15">
        <v>1</v>
      </c>
      <c r="B6" s="15">
        <v>2</v>
      </c>
      <c r="C6" s="15">
        <v>3</v>
      </c>
      <c r="D6" s="15">
        <v>4</v>
      </c>
    </row>
    <row r="7" spans="1:4" ht="12.75">
      <c r="A7" s="220"/>
      <c r="B7" s="220"/>
      <c r="C7" s="220"/>
      <c r="D7" s="220"/>
    </row>
    <row r="8" spans="1:4" s="12" customFormat="1" ht="12.75">
      <c r="A8" s="221">
        <v>1</v>
      </c>
      <c r="B8" s="222" t="s">
        <v>82</v>
      </c>
      <c r="C8" s="222"/>
      <c r="D8" s="222"/>
    </row>
    <row r="9" spans="1:4" ht="12.75">
      <c r="A9" s="223" t="s">
        <v>100</v>
      </c>
      <c r="B9" s="224" t="s">
        <v>127</v>
      </c>
      <c r="C9" s="224"/>
      <c r="D9" s="224"/>
    </row>
    <row r="10" spans="1:4" ht="12.75">
      <c r="A10" s="223" t="s">
        <v>101</v>
      </c>
      <c r="B10" s="224" t="s">
        <v>128</v>
      </c>
      <c r="C10" s="224"/>
      <c r="D10" s="224"/>
    </row>
    <row r="11" spans="1:4" ht="12.75">
      <c r="A11" s="223" t="s">
        <v>102</v>
      </c>
      <c r="B11" s="224" t="s">
        <v>130</v>
      </c>
      <c r="C11" s="224"/>
      <c r="D11" s="224"/>
    </row>
    <row r="12" spans="1:4" ht="12.75">
      <c r="A12" s="223" t="s">
        <v>103</v>
      </c>
      <c r="B12" s="224" t="s">
        <v>129</v>
      </c>
      <c r="C12" s="224"/>
      <c r="D12" s="224"/>
    </row>
    <row r="13" spans="1:4" ht="12.75">
      <c r="A13" s="223" t="s">
        <v>104</v>
      </c>
      <c r="B13" s="224" t="s">
        <v>131</v>
      </c>
      <c r="C13" s="224"/>
      <c r="D13" s="224"/>
    </row>
    <row r="14" spans="1:4" ht="12.75">
      <c r="A14" s="223" t="s">
        <v>113</v>
      </c>
      <c r="B14" s="224" t="s">
        <v>132</v>
      </c>
      <c r="C14" s="224"/>
      <c r="D14" s="224"/>
    </row>
    <row r="15" spans="1:4" ht="12.75">
      <c r="A15" s="223" t="s">
        <v>114</v>
      </c>
      <c r="B15" s="224" t="s">
        <v>133</v>
      </c>
      <c r="C15" s="224"/>
      <c r="D15" s="224"/>
    </row>
    <row r="16" spans="1:4" ht="12.75">
      <c r="A16" s="223"/>
      <c r="B16" s="224"/>
      <c r="C16" s="224"/>
      <c r="D16" s="224"/>
    </row>
    <row r="17" spans="1:4" s="12" customFormat="1" ht="12.75">
      <c r="A17" s="221">
        <v>2</v>
      </c>
      <c r="B17" s="222" t="s">
        <v>83</v>
      </c>
      <c r="C17" s="222"/>
      <c r="D17" s="222"/>
    </row>
    <row r="18" spans="1:4" ht="12.75">
      <c r="A18" s="223" t="s">
        <v>100</v>
      </c>
      <c r="B18" s="224" t="s">
        <v>67</v>
      </c>
      <c r="C18" s="224"/>
      <c r="D18" s="224"/>
    </row>
    <row r="19" spans="1:4" ht="12.75">
      <c r="A19" s="223" t="s">
        <v>101</v>
      </c>
      <c r="B19" s="224" t="s">
        <v>66</v>
      </c>
      <c r="C19" s="224"/>
      <c r="D19" s="224"/>
    </row>
    <row r="20" spans="1:4" ht="12.75">
      <c r="A20" s="223" t="s">
        <v>102</v>
      </c>
      <c r="B20" s="224" t="s">
        <v>134</v>
      </c>
      <c r="C20" s="224"/>
      <c r="D20" s="224"/>
    </row>
    <row r="21" spans="1:4" ht="12.75">
      <c r="A21" s="223"/>
      <c r="B21" s="224"/>
      <c r="C21" s="224"/>
      <c r="D21" s="224"/>
    </row>
    <row r="22" spans="1:4" s="12" customFormat="1" ht="12.75">
      <c r="A22" s="221">
        <v>3</v>
      </c>
      <c r="B22" s="222" t="s">
        <v>84</v>
      </c>
      <c r="C22" s="224"/>
      <c r="D22" s="224"/>
    </row>
    <row r="23" spans="1:4" s="12" customFormat="1" ht="12.75">
      <c r="A23" s="225"/>
      <c r="B23" s="226" t="s">
        <v>141</v>
      </c>
      <c r="C23" s="119"/>
      <c r="D23" s="119"/>
    </row>
    <row r="24" spans="1:4" s="12" customFormat="1" ht="12.75">
      <c r="A24" s="225"/>
      <c r="B24" s="226"/>
      <c r="C24" s="119"/>
      <c r="D24" s="119"/>
    </row>
    <row r="25" spans="1:4" s="12" customFormat="1" ht="12.75">
      <c r="A25" s="225" t="s">
        <v>15</v>
      </c>
      <c r="B25" s="227" t="s">
        <v>139</v>
      </c>
      <c r="C25" s="119"/>
      <c r="D25" s="119"/>
    </row>
    <row r="26" spans="1:4" ht="12.75">
      <c r="A26" s="24" t="s">
        <v>100</v>
      </c>
      <c r="B26" s="224" t="s">
        <v>135</v>
      </c>
      <c r="C26" s="21"/>
      <c r="D26" s="21"/>
    </row>
    <row r="27" spans="1:4" ht="12.75">
      <c r="A27" s="24" t="s">
        <v>101</v>
      </c>
      <c r="B27" s="224" t="s">
        <v>136</v>
      </c>
      <c r="C27" s="21"/>
      <c r="D27" s="21"/>
    </row>
    <row r="28" spans="1:4" ht="12.75">
      <c r="A28" s="24" t="s">
        <v>102</v>
      </c>
      <c r="B28" s="224" t="s">
        <v>137</v>
      </c>
      <c r="C28" s="21"/>
      <c r="D28" s="21"/>
    </row>
    <row r="29" spans="1:4" ht="12.75">
      <c r="A29" s="24" t="s">
        <v>103</v>
      </c>
      <c r="B29" s="224" t="s">
        <v>138</v>
      </c>
      <c r="C29" s="21"/>
      <c r="D29" s="21"/>
    </row>
    <row r="30" spans="1:4" ht="12.75">
      <c r="A30" s="24"/>
      <c r="B30" s="21"/>
      <c r="C30" s="21"/>
      <c r="D30" s="21"/>
    </row>
    <row r="31" spans="1:4" ht="12.75">
      <c r="A31" s="225" t="s">
        <v>23</v>
      </c>
      <c r="B31" s="227" t="s">
        <v>140</v>
      </c>
      <c r="C31" s="21"/>
      <c r="D31" s="21"/>
    </row>
    <row r="32" spans="1:4" ht="12.75">
      <c r="A32" s="24" t="s">
        <v>100</v>
      </c>
      <c r="B32" s="224" t="s">
        <v>135</v>
      </c>
      <c r="C32" s="21"/>
      <c r="D32" s="21"/>
    </row>
    <row r="33" spans="1:4" ht="12.75">
      <c r="A33" s="24" t="s">
        <v>101</v>
      </c>
      <c r="B33" s="224" t="s">
        <v>136</v>
      </c>
      <c r="C33" s="21"/>
      <c r="D33" s="21"/>
    </row>
    <row r="34" spans="1:4" ht="12.75">
      <c r="A34" s="24" t="s">
        <v>102</v>
      </c>
      <c r="B34" s="224" t="s">
        <v>137</v>
      </c>
      <c r="C34" s="21"/>
      <c r="D34" s="21"/>
    </row>
    <row r="35" spans="1:4" ht="12.75">
      <c r="A35" s="228" t="s">
        <v>103</v>
      </c>
      <c r="B35" s="229" t="s">
        <v>138</v>
      </c>
      <c r="C35" s="25"/>
      <c r="D35" s="25"/>
    </row>
  </sheetData>
  <sheetProtection/>
  <mergeCells count="2">
    <mergeCell ref="A2:D2"/>
    <mergeCell ref="A1:D1"/>
  </mergeCells>
  <printOptions horizontalCentered="1" verticalCentered="1"/>
  <pageMargins left="0.7480314960629921" right="0.7480314960629921" top="0.19" bottom="0.984251968503937" header="0.17" footer="0.5118110236220472"/>
  <pageSetup horizontalDpi="600" verticalDpi="600" orientation="portrait" paperSize="9" scale="115" r:id="rId1"/>
  <headerFooter alignWithMargins="0">
    <oddFooter>&amp;C88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O16"/>
    </sheetView>
  </sheetViews>
  <sheetFormatPr defaultColWidth="9.140625" defaultRowHeight="12.75"/>
  <cols>
    <col min="1" max="1" width="5.7109375" style="27" customWidth="1"/>
    <col min="2" max="2" width="18.7109375" style="6" customWidth="1"/>
    <col min="3" max="3" width="9.57421875" style="6" customWidth="1"/>
    <col min="4" max="4" width="8.7109375" style="6" customWidth="1"/>
    <col min="5" max="5" width="7.421875" style="6" customWidth="1"/>
    <col min="6" max="6" width="7.7109375" style="6" customWidth="1"/>
    <col min="7" max="7" width="8.8515625" style="6" customWidth="1"/>
    <col min="8" max="8" width="7.421875" style="6" customWidth="1"/>
    <col min="9" max="9" width="12.421875" style="6" customWidth="1"/>
    <col min="10" max="10" width="8.421875" style="6" customWidth="1"/>
    <col min="11" max="12" width="7.421875" style="6" customWidth="1"/>
    <col min="13" max="13" width="8.140625" style="6" customWidth="1"/>
    <col min="14" max="14" width="7.421875" style="6" customWidth="1"/>
    <col min="15" max="15" width="8.57421875" style="6" customWidth="1"/>
    <col min="16" max="17" width="7.421875" style="6" customWidth="1"/>
    <col min="18" max="16384" width="9.140625" style="6" customWidth="1"/>
  </cols>
  <sheetData>
    <row r="1" ht="12.75">
      <c r="O1" s="10" t="s">
        <v>563</v>
      </c>
    </row>
    <row r="2" spans="1:15" s="131" customFormat="1" ht="27" customHeight="1">
      <c r="A2" s="341" t="s">
        <v>586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 s="127" customFormat="1" ht="27" customHeight="1">
      <c r="A3" s="219" t="s">
        <v>195</v>
      </c>
      <c r="B3" s="219"/>
      <c r="C3" s="219"/>
      <c r="D3" s="219"/>
      <c r="E3" s="219"/>
      <c r="F3" s="219"/>
      <c r="G3" s="219"/>
      <c r="H3" s="219"/>
      <c r="I3" s="219" t="s">
        <v>585</v>
      </c>
      <c r="J3" s="219"/>
      <c r="K3" s="219"/>
      <c r="L3" s="219"/>
      <c r="M3" s="219"/>
      <c r="N3" s="219"/>
      <c r="O3" s="219"/>
    </row>
    <row r="4" spans="4:15" ht="21" customHeight="1">
      <c r="D4" s="210"/>
      <c r="O4" s="210" t="s">
        <v>61</v>
      </c>
    </row>
    <row r="5" spans="1:15" ht="27" customHeight="1">
      <c r="A5" s="344" t="s">
        <v>85</v>
      </c>
      <c r="B5" s="345" t="s">
        <v>81</v>
      </c>
      <c r="C5" s="346" t="s">
        <v>142</v>
      </c>
      <c r="D5" s="345" t="s">
        <v>86</v>
      </c>
      <c r="E5" s="345"/>
      <c r="F5" s="345"/>
      <c r="G5" s="345"/>
      <c r="H5" s="345"/>
      <c r="I5" s="346" t="s">
        <v>87</v>
      </c>
      <c r="J5" s="345" t="s">
        <v>88</v>
      </c>
      <c r="K5" s="345"/>
      <c r="L5" s="345"/>
      <c r="M5" s="345"/>
      <c r="N5" s="345"/>
      <c r="O5" s="346" t="s">
        <v>89</v>
      </c>
    </row>
    <row r="6" spans="1:15" ht="51" customHeight="1">
      <c r="A6" s="344"/>
      <c r="B6" s="345"/>
      <c r="C6" s="346"/>
      <c r="D6" s="212" t="s">
        <v>90</v>
      </c>
      <c r="E6" s="212" t="s">
        <v>91</v>
      </c>
      <c r="F6" s="212" t="s">
        <v>92</v>
      </c>
      <c r="G6" s="212" t="s">
        <v>93</v>
      </c>
      <c r="H6" s="212" t="s">
        <v>8</v>
      </c>
      <c r="I6" s="346"/>
      <c r="J6" s="212" t="s">
        <v>94</v>
      </c>
      <c r="K6" s="212" t="s">
        <v>91</v>
      </c>
      <c r="L6" s="212" t="s">
        <v>92</v>
      </c>
      <c r="M6" s="212" t="s">
        <v>93</v>
      </c>
      <c r="N6" s="212" t="s">
        <v>8</v>
      </c>
      <c r="O6" s="346"/>
    </row>
    <row r="7" spans="1:15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s="12" customFormat="1" ht="19.5" customHeight="1">
      <c r="A8" s="213" t="s">
        <v>15</v>
      </c>
      <c r="B8" s="214" t="s">
        <v>95</v>
      </c>
      <c r="C8" s="214"/>
      <c r="D8" s="21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9.5" customHeight="1">
      <c r="A9" s="215" t="s">
        <v>100</v>
      </c>
      <c r="B9" s="216" t="s">
        <v>96</v>
      </c>
      <c r="C9" s="216"/>
      <c r="D9" s="2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9.5" customHeight="1">
      <c r="A10" s="215" t="s">
        <v>101</v>
      </c>
      <c r="B10" s="216" t="s">
        <v>97</v>
      </c>
      <c r="C10" s="216"/>
      <c r="D10" s="2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9.5" customHeight="1">
      <c r="A11" s="217"/>
      <c r="B11" s="216" t="s">
        <v>8</v>
      </c>
      <c r="C11" s="216"/>
      <c r="D11" s="2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2" customFormat="1" ht="19.5" customHeight="1">
      <c r="A12" s="213" t="s">
        <v>23</v>
      </c>
      <c r="B12" s="214" t="s">
        <v>98</v>
      </c>
      <c r="C12" s="214"/>
      <c r="D12" s="21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9.5" customHeight="1">
      <c r="A13" s="215" t="s">
        <v>100</v>
      </c>
      <c r="B13" s="216" t="s">
        <v>96</v>
      </c>
      <c r="C13" s="216"/>
      <c r="D13" s="2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9.5" customHeight="1">
      <c r="A14" s="215" t="s">
        <v>101</v>
      </c>
      <c r="B14" s="216" t="s">
        <v>97</v>
      </c>
      <c r="C14" s="216"/>
      <c r="D14" s="2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9.5" customHeight="1">
      <c r="A15" s="217"/>
      <c r="B15" s="216" t="s">
        <v>8</v>
      </c>
      <c r="C15" s="216"/>
      <c r="D15" s="2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2" customFormat="1" ht="24.75" customHeight="1">
      <c r="A16" s="218" t="s">
        <v>25</v>
      </c>
      <c r="B16" s="214" t="s">
        <v>99</v>
      </c>
      <c r="C16" s="343"/>
      <c r="D16" s="34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</sheetData>
  <sheetProtection/>
  <mergeCells count="9">
    <mergeCell ref="C16:D16"/>
    <mergeCell ref="A2:O2"/>
    <mergeCell ref="A5:A6"/>
    <mergeCell ref="B5:B6"/>
    <mergeCell ref="C5:C6"/>
    <mergeCell ref="D5:H5"/>
    <mergeCell ref="I5:I6"/>
    <mergeCell ref="J5:N5"/>
    <mergeCell ref="O5:O6"/>
  </mergeCells>
  <printOptions/>
  <pageMargins left="0.33" right="0.21" top="1" bottom="1" header="0.5" footer="0.5"/>
  <pageSetup horizontalDpi="600" verticalDpi="600" orientation="landscape" r:id="rId1"/>
  <headerFooter alignWithMargins="0">
    <oddFooter>&amp;C89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F18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8.00390625" style="31" customWidth="1"/>
    <col min="2" max="3" width="9.140625" style="31" customWidth="1"/>
    <col min="4" max="4" width="8.57421875" style="31" customWidth="1"/>
    <col min="5" max="5" width="8.28125" style="31" customWidth="1"/>
    <col min="6" max="6" width="9.140625" style="31" customWidth="1"/>
    <col min="7" max="7" width="8.28125" style="31" customWidth="1"/>
    <col min="8" max="8" width="9.140625" style="31" customWidth="1"/>
    <col min="9" max="9" width="10.140625" style="31" customWidth="1"/>
    <col min="10" max="10" width="10.57421875" style="31" customWidth="1"/>
    <col min="11" max="12" width="9.140625" style="31" customWidth="1"/>
    <col min="13" max="13" width="5.28125" style="31" customWidth="1"/>
    <col min="14" max="14" width="8.57421875" style="31" customWidth="1"/>
    <col min="15" max="15" width="7.00390625" style="31" customWidth="1"/>
    <col min="16" max="16" width="9.8515625" style="31" customWidth="1"/>
    <col min="17" max="17" width="9.140625" style="31" customWidth="1"/>
    <col min="18" max="18" width="9.28125" style="31" customWidth="1"/>
    <col min="19" max="19" width="14.57421875" style="31" customWidth="1"/>
    <col min="20" max="20" width="14.00390625" style="31" customWidth="1"/>
    <col min="21" max="21" width="11.00390625" style="31" customWidth="1"/>
    <col min="22" max="25" width="10.140625" style="31" customWidth="1"/>
    <col min="26" max="31" width="10.28125" style="31" customWidth="1"/>
    <col min="32" max="16384" width="9.140625" style="31" customWidth="1"/>
  </cols>
  <sheetData>
    <row r="2" spans="18:31" ht="12.75">
      <c r="R2" s="30" t="s">
        <v>562</v>
      </c>
      <c r="AE2" s="30" t="s">
        <v>576</v>
      </c>
    </row>
    <row r="3" spans="1:30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9:16" ht="23.25">
      <c r="I4" s="323" t="s">
        <v>598</v>
      </c>
      <c r="J4" s="323"/>
      <c r="K4" s="323"/>
      <c r="L4" s="323"/>
      <c r="M4" s="323"/>
      <c r="N4" s="323"/>
      <c r="O4" s="323"/>
      <c r="P4" s="323"/>
    </row>
    <row r="5" spans="1:15" ht="23.25">
      <c r="A5" s="189" t="s">
        <v>195</v>
      </c>
      <c r="G5" s="189" t="s">
        <v>585</v>
      </c>
      <c r="I5" s="122"/>
      <c r="J5" s="123"/>
      <c r="K5" s="123"/>
      <c r="L5" s="123"/>
      <c r="M5" s="123"/>
      <c r="N5" s="123"/>
      <c r="O5" s="123"/>
    </row>
    <row r="7" spans="13:14" ht="20.25">
      <c r="M7" s="190" t="s">
        <v>241</v>
      </c>
      <c r="N7" s="191"/>
    </row>
    <row r="8" spans="7:13" ht="16.5" thickBot="1">
      <c r="G8" s="63"/>
      <c r="M8" s="192"/>
    </row>
    <row r="9" spans="1:31" ht="13.5" thickBot="1">
      <c r="A9" s="158"/>
      <c r="B9" s="58"/>
      <c r="C9" s="58"/>
      <c r="D9" s="58"/>
      <c r="E9" s="47" t="s">
        <v>542</v>
      </c>
      <c r="F9" s="4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57"/>
      <c r="S9" s="158"/>
      <c r="T9" s="58"/>
      <c r="U9" s="58"/>
      <c r="V9" s="325" t="s">
        <v>206</v>
      </c>
      <c r="W9" s="325"/>
      <c r="X9" s="325"/>
      <c r="Y9" s="325"/>
      <c r="Z9" s="326" t="s">
        <v>207</v>
      </c>
      <c r="AA9" s="324"/>
      <c r="AB9" s="324"/>
      <c r="AC9" s="327"/>
      <c r="AD9" s="327"/>
      <c r="AE9" s="328"/>
    </row>
    <row r="10" spans="1:31" ht="13.5" thickBot="1">
      <c r="A10" s="159"/>
      <c r="B10" s="63"/>
      <c r="C10" s="63"/>
      <c r="D10" s="63"/>
      <c r="E10" s="63"/>
      <c r="F10" s="63"/>
      <c r="G10" s="78"/>
      <c r="H10" s="78"/>
      <c r="I10" s="78"/>
      <c r="J10" s="78"/>
      <c r="K10" s="78"/>
      <c r="L10" s="63"/>
      <c r="M10" s="63"/>
      <c r="N10" s="63"/>
      <c r="O10" s="63"/>
      <c r="P10" s="78"/>
      <c r="Q10" s="78"/>
      <c r="R10" s="194"/>
      <c r="S10" s="195"/>
      <c r="T10" s="63"/>
      <c r="U10" s="63"/>
      <c r="V10" s="63"/>
      <c r="W10" s="63"/>
      <c r="X10" s="63"/>
      <c r="Y10" s="63"/>
      <c r="Z10" s="320" t="s">
        <v>1</v>
      </c>
      <c r="AA10" s="321"/>
      <c r="AB10" s="322"/>
      <c r="AC10" s="320" t="s">
        <v>2</v>
      </c>
      <c r="AD10" s="321"/>
      <c r="AE10" s="322"/>
    </row>
    <row r="11" spans="1:32" ht="39" customHeight="1" thickBot="1">
      <c r="A11" s="162"/>
      <c r="B11" s="97"/>
      <c r="C11" s="55" t="s">
        <v>16</v>
      </c>
      <c r="D11" s="324"/>
      <c r="E11" s="324"/>
      <c r="F11" s="97"/>
      <c r="G11" s="196" t="s">
        <v>24</v>
      </c>
      <c r="H11" s="58"/>
      <c r="I11" s="158"/>
      <c r="J11" s="47" t="s">
        <v>26</v>
      </c>
      <c r="K11" s="157"/>
      <c r="L11" s="58"/>
      <c r="M11" s="324" t="s">
        <v>208</v>
      </c>
      <c r="N11" s="324"/>
      <c r="O11" s="58"/>
      <c r="P11" s="320" t="s">
        <v>209</v>
      </c>
      <c r="Q11" s="322"/>
      <c r="R11" s="62" t="s">
        <v>210</v>
      </c>
      <c r="S11" s="197" t="s">
        <v>211</v>
      </c>
      <c r="T11" s="324" t="s">
        <v>212</v>
      </c>
      <c r="U11" s="324"/>
      <c r="V11" s="320" t="s">
        <v>213</v>
      </c>
      <c r="W11" s="321"/>
      <c r="X11" s="321"/>
      <c r="Y11" s="321"/>
      <c r="Z11" s="109" t="s">
        <v>214</v>
      </c>
      <c r="AA11" s="109" t="s">
        <v>215</v>
      </c>
      <c r="AB11" s="109" t="s">
        <v>216</v>
      </c>
      <c r="AC11" s="109" t="s">
        <v>214</v>
      </c>
      <c r="AD11" s="109" t="s">
        <v>215</v>
      </c>
      <c r="AE11" s="109" t="s">
        <v>216</v>
      </c>
      <c r="AF11" s="78"/>
    </row>
    <row r="12" spans="1:32" ht="26.25" thickBot="1">
      <c r="A12" s="162"/>
      <c r="B12" s="98" t="s">
        <v>217</v>
      </c>
      <c r="C12" s="98"/>
      <c r="D12" s="326" t="s">
        <v>218</v>
      </c>
      <c r="E12" s="324"/>
      <c r="F12" s="97"/>
      <c r="G12" s="313" t="s">
        <v>74</v>
      </c>
      <c r="H12" s="314"/>
      <c r="I12" s="313" t="s">
        <v>74</v>
      </c>
      <c r="J12" s="314"/>
      <c r="K12" s="315"/>
      <c r="L12" s="324" t="s">
        <v>219</v>
      </c>
      <c r="M12" s="324"/>
      <c r="N12" s="326" t="s">
        <v>220</v>
      </c>
      <c r="O12" s="324"/>
      <c r="P12" s="313" t="s">
        <v>74</v>
      </c>
      <c r="Q12" s="315"/>
      <c r="R12" s="198"/>
      <c r="S12" s="198"/>
      <c r="T12" s="199" t="s">
        <v>540</v>
      </c>
      <c r="U12" s="246" t="s">
        <v>221</v>
      </c>
      <c r="V12" s="310" t="s">
        <v>222</v>
      </c>
      <c r="W12" s="311"/>
      <c r="X12" s="310" t="s">
        <v>223</v>
      </c>
      <c r="Y12" s="312"/>
      <c r="Z12" s="198"/>
      <c r="AA12" s="198"/>
      <c r="AB12" s="198"/>
      <c r="AC12" s="198"/>
      <c r="AD12" s="198"/>
      <c r="AE12" s="198"/>
      <c r="AF12" s="78"/>
    </row>
    <row r="13" spans="1:32" ht="141" thickBot="1">
      <c r="A13" s="200" t="s">
        <v>224</v>
      </c>
      <c r="B13" s="201" t="s">
        <v>225</v>
      </c>
      <c r="C13" s="202" t="s">
        <v>228</v>
      </c>
      <c r="D13" s="8" t="s">
        <v>539</v>
      </c>
      <c r="E13" s="202" t="s">
        <v>226</v>
      </c>
      <c r="F13" s="202" t="s">
        <v>228</v>
      </c>
      <c r="G13" s="8" t="s">
        <v>229</v>
      </c>
      <c r="H13" s="202" t="s">
        <v>228</v>
      </c>
      <c r="I13" s="8" t="s">
        <v>230</v>
      </c>
      <c r="J13" s="202" t="s">
        <v>231</v>
      </c>
      <c r="K13" s="202" t="s">
        <v>227</v>
      </c>
      <c r="L13" s="317" t="s">
        <v>232</v>
      </c>
      <c r="M13" s="318"/>
      <c r="N13" s="317" t="s">
        <v>232</v>
      </c>
      <c r="O13" s="318"/>
      <c r="P13" s="317" t="s">
        <v>233</v>
      </c>
      <c r="Q13" s="319"/>
      <c r="R13" s="203" t="s">
        <v>234</v>
      </c>
      <c r="S13" s="151" t="s">
        <v>235</v>
      </c>
      <c r="T13" s="193" t="s">
        <v>236</v>
      </c>
      <c r="U13" s="206" t="s">
        <v>236</v>
      </c>
      <c r="V13" s="202" t="s">
        <v>237</v>
      </c>
      <c r="W13" s="9" t="s">
        <v>238</v>
      </c>
      <c r="X13" s="8" t="s">
        <v>237</v>
      </c>
      <c r="Y13" s="9" t="s">
        <v>238</v>
      </c>
      <c r="Z13" s="204" t="s">
        <v>239</v>
      </c>
      <c r="AA13" s="205" t="s">
        <v>239</v>
      </c>
      <c r="AB13" s="205" t="s">
        <v>239</v>
      </c>
      <c r="AC13" s="204" t="s">
        <v>239</v>
      </c>
      <c r="AD13" s="205" t="s">
        <v>239</v>
      </c>
      <c r="AE13" s="206" t="s">
        <v>239</v>
      </c>
      <c r="AF13" s="207"/>
    </row>
    <row r="15" spans="1:19" ht="14.25">
      <c r="A15" s="31" t="s">
        <v>543</v>
      </c>
      <c r="S15" s="208" t="s">
        <v>240</v>
      </c>
    </row>
    <row r="18" spans="1:18" ht="30" customHeight="1">
      <c r="A18" s="209" t="s">
        <v>575</v>
      </c>
      <c r="B18" s="316" t="s">
        <v>574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</row>
  </sheetData>
  <sheetProtection/>
  <mergeCells count="22">
    <mergeCell ref="B18:R18"/>
    <mergeCell ref="D11:E11"/>
    <mergeCell ref="M11:N11"/>
    <mergeCell ref="P11:Q11"/>
    <mergeCell ref="L13:M13"/>
    <mergeCell ref="N13:O13"/>
    <mergeCell ref="P13:Q13"/>
    <mergeCell ref="N12:O12"/>
    <mergeCell ref="P12:Q12"/>
    <mergeCell ref="V12:W12"/>
    <mergeCell ref="X12:Y12"/>
    <mergeCell ref="D12:E12"/>
    <mergeCell ref="G12:H12"/>
    <mergeCell ref="I12:K12"/>
    <mergeCell ref="L12:M12"/>
    <mergeCell ref="I4:P4"/>
    <mergeCell ref="T11:U11"/>
    <mergeCell ref="V9:Y9"/>
    <mergeCell ref="Z9:AE9"/>
    <mergeCell ref="Z10:AB10"/>
    <mergeCell ref="AC10:AE10"/>
    <mergeCell ref="V11:Y11"/>
  </mergeCells>
  <printOptions/>
  <pageMargins left="0.72" right="0.17" top="1" bottom="1" header="0.5" footer="0.5"/>
  <pageSetup horizontalDpi="600" verticalDpi="600" orientation="landscape" paperSize="9" scale="90" r:id="rId1"/>
  <headerFooter alignWithMargins="0">
    <oddFooter>&amp;C99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selection activeCell="AC1" sqref="AC1:AJ18"/>
    </sheetView>
  </sheetViews>
  <sheetFormatPr defaultColWidth="9.140625" defaultRowHeight="12.75"/>
  <cols>
    <col min="1" max="7" width="9.140625" style="154" customWidth="1"/>
    <col min="8" max="8" width="7.421875" style="154" customWidth="1"/>
    <col min="9" max="11" width="9.140625" style="154" customWidth="1"/>
    <col min="12" max="12" width="7.421875" style="154" customWidth="1"/>
    <col min="13" max="16" width="9.140625" style="154" customWidth="1"/>
    <col min="17" max="17" width="8.8515625" style="154" bestFit="1" customWidth="1"/>
    <col min="18" max="18" width="9.421875" style="154" bestFit="1" customWidth="1"/>
    <col min="19" max="19" width="9.7109375" style="154" bestFit="1" customWidth="1"/>
    <col min="20" max="21" width="8.8515625" style="154" bestFit="1" customWidth="1"/>
    <col min="22" max="22" width="9.421875" style="154" bestFit="1" customWidth="1"/>
    <col min="23" max="23" width="9.7109375" style="154" bestFit="1" customWidth="1"/>
    <col min="24" max="24" width="8.8515625" style="154" bestFit="1" customWidth="1"/>
    <col min="25" max="28" width="10.57421875" style="154" customWidth="1"/>
    <col min="29" max="36" width="11.7109375" style="154" customWidth="1"/>
    <col min="37" max="16384" width="9.140625" style="154" customWidth="1"/>
  </cols>
  <sheetData>
    <row r="1" spans="1:36" s="31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s">
        <v>561</v>
      </c>
      <c r="AB1" s="30" t="s">
        <v>577</v>
      </c>
      <c r="AJ1" s="30" t="s">
        <v>577</v>
      </c>
    </row>
    <row r="3" spans="1:14" ht="18">
      <c r="A3" s="31"/>
      <c r="B3" s="31"/>
      <c r="C3" s="31"/>
      <c r="D3" s="31"/>
      <c r="E3" s="31"/>
      <c r="F3" s="31"/>
      <c r="G3" s="31"/>
      <c r="H3" s="307" t="s">
        <v>599</v>
      </c>
      <c r="I3" s="308"/>
      <c r="J3" s="308"/>
      <c r="K3" s="308"/>
      <c r="L3" s="308"/>
      <c r="M3" s="308"/>
      <c r="N3" s="308"/>
    </row>
    <row r="4" spans="1:14" ht="18">
      <c r="A4" s="189" t="s">
        <v>195</v>
      </c>
      <c r="F4" s="189" t="s">
        <v>585</v>
      </c>
      <c r="H4" s="152"/>
      <c r="I4" s="153"/>
      <c r="J4" s="153"/>
      <c r="K4" s="153"/>
      <c r="L4" s="153"/>
      <c r="M4" s="153"/>
      <c r="N4" s="153"/>
    </row>
    <row r="5" spans="8:12" ht="18">
      <c r="H5" s="152"/>
      <c r="I5" s="153"/>
      <c r="J5" s="248" t="s">
        <v>241</v>
      </c>
      <c r="L5" s="153"/>
    </row>
    <row r="6" ht="13.5" thickBot="1">
      <c r="K6" s="247"/>
    </row>
    <row r="7" spans="1:36" s="31" customFormat="1" ht="12.75">
      <c r="A7" s="155"/>
      <c r="B7" s="156"/>
      <c r="C7" s="156"/>
      <c r="D7" s="156"/>
      <c r="E7" s="156"/>
      <c r="F7" s="156"/>
      <c r="G7" s="321" t="s">
        <v>196</v>
      </c>
      <c r="H7" s="321"/>
      <c r="I7" s="58"/>
      <c r="J7" s="58"/>
      <c r="K7" s="58"/>
      <c r="L7" s="58"/>
      <c r="M7" s="58"/>
      <c r="N7" s="58"/>
      <c r="O7" s="58"/>
      <c r="P7" s="157"/>
      <c r="Q7" s="158"/>
      <c r="R7" s="58"/>
      <c r="S7" s="58"/>
      <c r="T7" s="321" t="s">
        <v>196</v>
      </c>
      <c r="U7" s="321"/>
      <c r="V7" s="58"/>
      <c r="W7" s="58"/>
      <c r="X7" s="157"/>
      <c r="Y7" s="347" t="s">
        <v>198</v>
      </c>
      <c r="Z7" s="354"/>
      <c r="AA7" s="347" t="s">
        <v>199</v>
      </c>
      <c r="AB7" s="359"/>
      <c r="AC7" s="347" t="s">
        <v>174</v>
      </c>
      <c r="AD7" s="348"/>
      <c r="AE7" s="348"/>
      <c r="AF7" s="348"/>
      <c r="AG7" s="348"/>
      <c r="AH7" s="348"/>
      <c r="AI7" s="348"/>
      <c r="AJ7" s="349"/>
    </row>
    <row r="8" spans="1:36" s="31" customFormat="1" ht="13.5" thickBot="1">
      <c r="A8" s="159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60"/>
      <c r="Q8" s="159"/>
      <c r="R8" s="63"/>
      <c r="S8" s="63"/>
      <c r="T8" s="63"/>
      <c r="U8" s="63"/>
      <c r="V8" s="63"/>
      <c r="W8" s="63"/>
      <c r="X8" s="160"/>
      <c r="Y8" s="355"/>
      <c r="Z8" s="356"/>
      <c r="AA8" s="355"/>
      <c r="AB8" s="360"/>
      <c r="AC8" s="350"/>
      <c r="AD8" s="351"/>
      <c r="AE8" s="351"/>
      <c r="AF8" s="351"/>
      <c r="AG8" s="351"/>
      <c r="AH8" s="351"/>
      <c r="AI8" s="351"/>
      <c r="AJ8" s="352"/>
    </row>
    <row r="9" spans="1:36" s="31" customFormat="1" ht="13.5" thickBot="1">
      <c r="A9" s="158"/>
      <c r="B9" s="58"/>
      <c r="C9" s="60" t="s">
        <v>5</v>
      </c>
      <c r="D9" s="58"/>
      <c r="E9" s="97"/>
      <c r="F9" s="97"/>
      <c r="G9" s="97"/>
      <c r="H9" s="161"/>
      <c r="I9" s="162"/>
      <c r="J9" s="97"/>
      <c r="K9" s="97"/>
      <c r="L9" s="324" t="s">
        <v>6</v>
      </c>
      <c r="M9" s="324"/>
      <c r="N9" s="97"/>
      <c r="O9" s="97"/>
      <c r="P9" s="161"/>
      <c r="Q9" s="162"/>
      <c r="R9" s="97"/>
      <c r="S9" s="324" t="s">
        <v>197</v>
      </c>
      <c r="T9" s="324"/>
      <c r="U9" s="97"/>
      <c r="V9" s="97"/>
      <c r="W9" s="97"/>
      <c r="X9" s="161"/>
      <c r="Y9" s="357"/>
      <c r="Z9" s="358"/>
      <c r="AA9" s="357"/>
      <c r="AB9" s="361"/>
      <c r="AC9" s="326" t="s">
        <v>1</v>
      </c>
      <c r="AD9" s="324"/>
      <c r="AE9" s="324"/>
      <c r="AF9" s="353"/>
      <c r="AG9" s="326" t="s">
        <v>2</v>
      </c>
      <c r="AH9" s="324"/>
      <c r="AI9" s="324"/>
      <c r="AJ9" s="353"/>
    </row>
    <row r="10" spans="1:36" ht="13.5" thickBot="1">
      <c r="A10" s="158"/>
      <c r="B10" s="362" t="s">
        <v>1</v>
      </c>
      <c r="C10" s="362"/>
      <c r="D10" s="157"/>
      <c r="E10" s="158"/>
      <c r="F10" s="327" t="s">
        <v>2</v>
      </c>
      <c r="G10" s="327"/>
      <c r="H10" s="163"/>
      <c r="I10" s="158"/>
      <c r="J10" s="362" t="s">
        <v>1</v>
      </c>
      <c r="K10" s="362"/>
      <c r="L10" s="157"/>
      <c r="M10" s="158"/>
      <c r="N10" s="362" t="s">
        <v>2</v>
      </c>
      <c r="O10" s="362"/>
      <c r="P10" s="163"/>
      <c r="Q10" s="158"/>
      <c r="R10" s="362" t="s">
        <v>1</v>
      </c>
      <c r="S10" s="362"/>
      <c r="T10" s="157"/>
      <c r="U10" s="158"/>
      <c r="V10" s="362" t="s">
        <v>2</v>
      </c>
      <c r="W10" s="362"/>
      <c r="X10" s="164"/>
      <c r="Y10" s="158" t="s">
        <v>1</v>
      </c>
      <c r="Z10" s="165" t="s">
        <v>2</v>
      </c>
      <c r="AA10" s="165" t="s">
        <v>1</v>
      </c>
      <c r="AB10" s="165" t="s">
        <v>2</v>
      </c>
      <c r="AC10" s="166" t="s">
        <v>16</v>
      </c>
      <c r="AD10" s="167" t="s">
        <v>24</v>
      </c>
      <c r="AE10" s="166" t="s">
        <v>26</v>
      </c>
      <c r="AF10" s="168" t="s">
        <v>200</v>
      </c>
      <c r="AG10" s="167" t="s">
        <v>16</v>
      </c>
      <c r="AH10" s="169" t="s">
        <v>24</v>
      </c>
      <c r="AI10" s="170" t="s">
        <v>26</v>
      </c>
      <c r="AJ10" s="168" t="s">
        <v>200</v>
      </c>
    </row>
    <row r="11" spans="1:36" s="176" customFormat="1" ht="12.75" thickBot="1">
      <c r="A11" s="167" t="s">
        <v>16</v>
      </c>
      <c r="B11" s="167" t="s">
        <v>24</v>
      </c>
      <c r="C11" s="167" t="s">
        <v>26</v>
      </c>
      <c r="D11" s="171" t="s">
        <v>200</v>
      </c>
      <c r="E11" s="167" t="s">
        <v>16</v>
      </c>
      <c r="F11" s="167" t="s">
        <v>24</v>
      </c>
      <c r="G11" s="167" t="s">
        <v>26</v>
      </c>
      <c r="H11" s="171" t="s">
        <v>200</v>
      </c>
      <c r="I11" s="167" t="s">
        <v>16</v>
      </c>
      <c r="J11" s="167" t="s">
        <v>24</v>
      </c>
      <c r="K11" s="167" t="s">
        <v>26</v>
      </c>
      <c r="L11" s="171" t="s">
        <v>200</v>
      </c>
      <c r="M11" s="167" t="s">
        <v>16</v>
      </c>
      <c r="N11" s="167" t="s">
        <v>24</v>
      </c>
      <c r="O11" s="167" t="s">
        <v>26</v>
      </c>
      <c r="P11" s="171" t="s">
        <v>200</v>
      </c>
      <c r="Q11" s="167" t="s">
        <v>16</v>
      </c>
      <c r="R11" s="167" t="s">
        <v>24</v>
      </c>
      <c r="S11" s="167" t="s">
        <v>26</v>
      </c>
      <c r="T11" s="171" t="s">
        <v>200</v>
      </c>
      <c r="U11" s="167" t="s">
        <v>16</v>
      </c>
      <c r="V11" s="167" t="s">
        <v>24</v>
      </c>
      <c r="W11" s="167" t="s">
        <v>26</v>
      </c>
      <c r="X11" s="171" t="s">
        <v>200</v>
      </c>
      <c r="Y11" s="172"/>
      <c r="Z11" s="173"/>
      <c r="AA11" s="173"/>
      <c r="AB11" s="173"/>
      <c r="AC11" s="174"/>
      <c r="AD11" s="175"/>
      <c r="AE11" s="174"/>
      <c r="AF11" s="174"/>
      <c r="AG11" s="175"/>
      <c r="AH11" s="174"/>
      <c r="AI11" s="175"/>
      <c r="AJ11" s="174"/>
    </row>
    <row r="12" spans="1:36" ht="12.75">
      <c r="A12" s="177"/>
      <c r="B12" s="178"/>
      <c r="C12" s="177"/>
      <c r="D12" s="179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80"/>
      <c r="Z12" s="177"/>
      <c r="AA12" s="177"/>
      <c r="AB12" s="179"/>
      <c r="AC12" s="181"/>
      <c r="AD12" s="178"/>
      <c r="AE12" s="181"/>
      <c r="AF12" s="181"/>
      <c r="AG12" s="178"/>
      <c r="AH12" s="181"/>
      <c r="AI12" s="178"/>
      <c r="AJ12" s="181"/>
    </row>
    <row r="13" spans="1:36" ht="25.5" customHeight="1">
      <c r="A13" s="182" t="s">
        <v>201</v>
      </c>
      <c r="B13" s="183" t="s">
        <v>201</v>
      </c>
      <c r="C13" s="182" t="s">
        <v>201</v>
      </c>
      <c r="D13" s="183" t="s">
        <v>201</v>
      </c>
      <c r="E13" s="182" t="s">
        <v>201</v>
      </c>
      <c r="F13" s="182" t="s">
        <v>201</v>
      </c>
      <c r="G13" s="182" t="s">
        <v>201</v>
      </c>
      <c r="H13" s="182" t="s">
        <v>201</v>
      </c>
      <c r="I13" s="182" t="s">
        <v>201</v>
      </c>
      <c r="J13" s="182" t="s">
        <v>201</v>
      </c>
      <c r="K13" s="182" t="s">
        <v>201</v>
      </c>
      <c r="L13" s="182" t="s">
        <v>201</v>
      </c>
      <c r="M13" s="182" t="s">
        <v>201</v>
      </c>
      <c r="N13" s="182" t="s">
        <v>201</v>
      </c>
      <c r="O13" s="182" t="s">
        <v>201</v>
      </c>
      <c r="P13" s="182" t="s">
        <v>201</v>
      </c>
      <c r="Q13" s="182" t="s">
        <v>201</v>
      </c>
      <c r="R13" s="182" t="s">
        <v>201</v>
      </c>
      <c r="S13" s="182" t="s">
        <v>201</v>
      </c>
      <c r="T13" s="182" t="s">
        <v>201</v>
      </c>
      <c r="U13" s="182" t="s">
        <v>201</v>
      </c>
      <c r="V13" s="182" t="s">
        <v>201</v>
      </c>
      <c r="W13" s="182" t="s">
        <v>201</v>
      </c>
      <c r="X13" s="182" t="s">
        <v>201</v>
      </c>
      <c r="Y13" s="365" t="s">
        <v>202</v>
      </c>
      <c r="Z13" s="363" t="s">
        <v>202</v>
      </c>
      <c r="AA13" s="363" t="s">
        <v>202</v>
      </c>
      <c r="AB13" s="363" t="s">
        <v>202</v>
      </c>
      <c r="AC13" s="182" t="s">
        <v>201</v>
      </c>
      <c r="AD13" s="183" t="s">
        <v>201</v>
      </c>
      <c r="AE13" s="182" t="s">
        <v>201</v>
      </c>
      <c r="AF13" s="182" t="s">
        <v>201</v>
      </c>
      <c r="AG13" s="183" t="s">
        <v>201</v>
      </c>
      <c r="AH13" s="182" t="s">
        <v>201</v>
      </c>
      <c r="AI13" s="183" t="s">
        <v>201</v>
      </c>
      <c r="AJ13" s="182" t="s">
        <v>201</v>
      </c>
    </row>
    <row r="14" spans="1:36" ht="12.75">
      <c r="A14" s="181" t="s">
        <v>203</v>
      </c>
      <c r="B14" s="178" t="s">
        <v>203</v>
      </c>
      <c r="C14" s="181" t="s">
        <v>203</v>
      </c>
      <c r="D14" s="179" t="s">
        <v>203</v>
      </c>
      <c r="E14" s="181" t="s">
        <v>203</v>
      </c>
      <c r="F14" s="181" t="s">
        <v>203</v>
      </c>
      <c r="G14" s="181" t="s">
        <v>203</v>
      </c>
      <c r="H14" s="181" t="s">
        <v>203</v>
      </c>
      <c r="I14" s="181" t="s">
        <v>203</v>
      </c>
      <c r="J14" s="181" t="s">
        <v>203</v>
      </c>
      <c r="K14" s="181" t="s">
        <v>203</v>
      </c>
      <c r="L14" s="181" t="s">
        <v>203</v>
      </c>
      <c r="M14" s="181" t="s">
        <v>203</v>
      </c>
      <c r="N14" s="181" t="s">
        <v>203</v>
      </c>
      <c r="O14" s="181" t="s">
        <v>203</v>
      </c>
      <c r="P14" s="181" t="s">
        <v>203</v>
      </c>
      <c r="Q14" s="181" t="s">
        <v>203</v>
      </c>
      <c r="R14" s="181" t="s">
        <v>203</v>
      </c>
      <c r="S14" s="181" t="s">
        <v>203</v>
      </c>
      <c r="T14" s="181" t="s">
        <v>203</v>
      </c>
      <c r="U14" s="181" t="s">
        <v>203</v>
      </c>
      <c r="V14" s="181" t="s">
        <v>203</v>
      </c>
      <c r="W14" s="181" t="s">
        <v>203</v>
      </c>
      <c r="X14" s="181" t="s">
        <v>203</v>
      </c>
      <c r="Y14" s="365"/>
      <c r="Z14" s="363"/>
      <c r="AA14" s="363"/>
      <c r="AB14" s="363"/>
      <c r="AC14" s="182" t="s">
        <v>74</v>
      </c>
      <c r="AD14" s="183"/>
      <c r="AE14" s="182"/>
      <c r="AF14" s="182"/>
      <c r="AG14" s="178"/>
      <c r="AH14" s="181"/>
      <c r="AI14" s="178"/>
      <c r="AJ14" s="181"/>
    </row>
    <row r="15" spans="1:36" ht="12.75">
      <c r="A15" s="181" t="s">
        <v>203</v>
      </c>
      <c r="B15" s="178" t="s">
        <v>203</v>
      </c>
      <c r="C15" s="181" t="s">
        <v>203</v>
      </c>
      <c r="D15" s="179" t="s">
        <v>203</v>
      </c>
      <c r="E15" s="181" t="s">
        <v>203</v>
      </c>
      <c r="F15" s="181" t="s">
        <v>203</v>
      </c>
      <c r="G15" s="181" t="s">
        <v>203</v>
      </c>
      <c r="H15" s="181" t="s">
        <v>203</v>
      </c>
      <c r="I15" s="181" t="s">
        <v>203</v>
      </c>
      <c r="J15" s="181" t="s">
        <v>203</v>
      </c>
      <c r="K15" s="181" t="s">
        <v>203</v>
      </c>
      <c r="L15" s="181" t="s">
        <v>203</v>
      </c>
      <c r="M15" s="181" t="s">
        <v>203</v>
      </c>
      <c r="N15" s="181" t="s">
        <v>203</v>
      </c>
      <c r="O15" s="181" t="s">
        <v>203</v>
      </c>
      <c r="P15" s="181" t="s">
        <v>203</v>
      </c>
      <c r="Q15" s="181" t="s">
        <v>203</v>
      </c>
      <c r="R15" s="181" t="s">
        <v>203</v>
      </c>
      <c r="S15" s="181" t="s">
        <v>203</v>
      </c>
      <c r="T15" s="181" t="s">
        <v>203</v>
      </c>
      <c r="U15" s="181" t="s">
        <v>203</v>
      </c>
      <c r="V15" s="181" t="s">
        <v>203</v>
      </c>
      <c r="W15" s="181" t="s">
        <v>203</v>
      </c>
      <c r="X15" s="181" t="s">
        <v>203</v>
      </c>
      <c r="Y15" s="365"/>
      <c r="Z15" s="363"/>
      <c r="AA15" s="363"/>
      <c r="AB15" s="363"/>
      <c r="AC15" s="182"/>
      <c r="AD15" s="183"/>
      <c r="AE15" s="182"/>
      <c r="AF15" s="182"/>
      <c r="AG15" s="178"/>
      <c r="AH15" s="181"/>
      <c r="AI15" s="178"/>
      <c r="AJ15" s="181"/>
    </row>
    <row r="16" spans="1:36" ht="12.75">
      <c r="A16" s="181" t="s">
        <v>203</v>
      </c>
      <c r="B16" s="178" t="s">
        <v>203</v>
      </c>
      <c r="C16" s="181" t="s">
        <v>203</v>
      </c>
      <c r="D16" s="179" t="s">
        <v>203</v>
      </c>
      <c r="E16" s="181" t="s">
        <v>203</v>
      </c>
      <c r="F16" s="181" t="s">
        <v>203</v>
      </c>
      <c r="G16" s="181" t="s">
        <v>203</v>
      </c>
      <c r="H16" s="181" t="s">
        <v>203</v>
      </c>
      <c r="I16" s="181" t="s">
        <v>203</v>
      </c>
      <c r="J16" s="181" t="s">
        <v>203</v>
      </c>
      <c r="K16" s="181" t="s">
        <v>203</v>
      </c>
      <c r="L16" s="181" t="s">
        <v>203</v>
      </c>
      <c r="M16" s="181" t="s">
        <v>203</v>
      </c>
      <c r="N16" s="181" t="s">
        <v>203</v>
      </c>
      <c r="O16" s="181" t="s">
        <v>203</v>
      </c>
      <c r="P16" s="181" t="s">
        <v>203</v>
      </c>
      <c r="Q16" s="181" t="s">
        <v>203</v>
      </c>
      <c r="R16" s="181" t="s">
        <v>203</v>
      </c>
      <c r="S16" s="181" t="s">
        <v>203</v>
      </c>
      <c r="T16" s="181" t="s">
        <v>203</v>
      </c>
      <c r="U16" s="181" t="s">
        <v>203</v>
      </c>
      <c r="V16" s="181" t="s">
        <v>203</v>
      </c>
      <c r="W16" s="181" t="s">
        <v>203</v>
      </c>
      <c r="X16" s="181" t="s">
        <v>203</v>
      </c>
      <c r="Y16" s="365"/>
      <c r="Z16" s="363"/>
      <c r="AA16" s="363"/>
      <c r="AB16" s="363"/>
      <c r="AC16" s="182"/>
      <c r="AD16" s="183"/>
      <c r="AE16" s="182"/>
      <c r="AF16" s="182"/>
      <c r="AG16" s="178"/>
      <c r="AH16" s="181"/>
      <c r="AI16" s="178"/>
      <c r="AJ16" s="181"/>
    </row>
    <row r="17" spans="1:36" ht="13.5" thickBot="1">
      <c r="A17" s="184" t="s">
        <v>203</v>
      </c>
      <c r="B17" s="185" t="s">
        <v>203</v>
      </c>
      <c r="C17" s="184" t="s">
        <v>203</v>
      </c>
      <c r="D17" s="186" t="s">
        <v>203</v>
      </c>
      <c r="E17" s="184" t="s">
        <v>203</v>
      </c>
      <c r="F17" s="184" t="s">
        <v>203</v>
      </c>
      <c r="G17" s="184" t="s">
        <v>203</v>
      </c>
      <c r="H17" s="184" t="s">
        <v>203</v>
      </c>
      <c r="I17" s="184" t="s">
        <v>203</v>
      </c>
      <c r="J17" s="184" t="s">
        <v>203</v>
      </c>
      <c r="K17" s="184" t="s">
        <v>203</v>
      </c>
      <c r="L17" s="184" t="s">
        <v>203</v>
      </c>
      <c r="M17" s="184" t="s">
        <v>203</v>
      </c>
      <c r="N17" s="184" t="s">
        <v>203</v>
      </c>
      <c r="O17" s="184" t="s">
        <v>203</v>
      </c>
      <c r="P17" s="184" t="s">
        <v>203</v>
      </c>
      <c r="Q17" s="184" t="s">
        <v>203</v>
      </c>
      <c r="R17" s="184" t="s">
        <v>203</v>
      </c>
      <c r="S17" s="184" t="s">
        <v>203</v>
      </c>
      <c r="T17" s="184" t="s">
        <v>203</v>
      </c>
      <c r="U17" s="184" t="s">
        <v>203</v>
      </c>
      <c r="V17" s="184" t="s">
        <v>203</v>
      </c>
      <c r="W17" s="184" t="s">
        <v>203</v>
      </c>
      <c r="X17" s="184" t="s">
        <v>203</v>
      </c>
      <c r="Y17" s="366"/>
      <c r="Z17" s="364"/>
      <c r="AA17" s="364"/>
      <c r="AB17" s="364"/>
      <c r="AC17" s="187"/>
      <c r="AD17" s="188"/>
      <c r="AE17" s="187"/>
      <c r="AF17" s="187"/>
      <c r="AG17" s="185"/>
      <c r="AH17" s="184"/>
      <c r="AI17" s="185"/>
      <c r="AJ17" s="184"/>
    </row>
    <row r="19" ht="12.75">
      <c r="A19" s="154" t="s">
        <v>204</v>
      </c>
    </row>
    <row r="20" ht="12.75">
      <c r="A20" s="154" t="s">
        <v>205</v>
      </c>
    </row>
    <row r="21" ht="12.75">
      <c r="H21" s="178"/>
    </row>
  </sheetData>
  <sheetProtection/>
  <mergeCells count="20">
    <mergeCell ref="AA13:AA17"/>
    <mergeCell ref="AB13:AB17"/>
    <mergeCell ref="R10:S10"/>
    <mergeCell ref="V10:W10"/>
    <mergeCell ref="Y13:Y17"/>
    <mergeCell ref="Z13:Z17"/>
    <mergeCell ref="B10:C10"/>
    <mergeCell ref="F10:G10"/>
    <mergeCell ref="J10:K10"/>
    <mergeCell ref="N10:O10"/>
    <mergeCell ref="H3:N3"/>
    <mergeCell ref="G7:H7"/>
    <mergeCell ref="AC7:AJ8"/>
    <mergeCell ref="L9:M9"/>
    <mergeCell ref="S9:T9"/>
    <mergeCell ref="AC9:AF9"/>
    <mergeCell ref="AG9:AJ9"/>
    <mergeCell ref="Y7:Z9"/>
    <mergeCell ref="AA7:AB9"/>
    <mergeCell ref="T7:U7"/>
  </mergeCells>
  <printOptions/>
  <pageMargins left="0.82" right="0.16" top="1" bottom="1" header="0.5" footer="0.67"/>
  <pageSetup horizontalDpi="600" verticalDpi="600" orientation="landscape" scale="95" r:id="rId1"/>
  <headerFooter alignWithMargins="0">
    <oddFooter>&amp;C102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D1">
      <selection activeCell="M13" sqref="M13"/>
    </sheetView>
  </sheetViews>
  <sheetFormatPr defaultColWidth="9.140625" defaultRowHeight="12.75"/>
  <cols>
    <col min="1" max="9" width="9.140625" style="31" customWidth="1"/>
    <col min="10" max="10" width="10.140625" style="31" customWidth="1"/>
    <col min="11" max="11" width="9.8515625" style="31" customWidth="1"/>
    <col min="12" max="12" width="9.140625" style="31" customWidth="1"/>
    <col min="13" max="13" width="13.421875" style="31" customWidth="1"/>
    <col min="14" max="14" width="12.8515625" style="31" customWidth="1"/>
    <col min="15" max="15" width="12.28125" style="31" customWidth="1"/>
    <col min="16" max="16" width="11.8515625" style="31" customWidth="1"/>
    <col min="17" max="17" width="4.28125" style="31" customWidth="1"/>
    <col min="18" max="16384" width="9.140625" style="31" customWidth="1"/>
  </cols>
  <sheetData>
    <row r="1" spans="1:16" ht="15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7" t="s">
        <v>560</v>
      </c>
    </row>
    <row r="2" spans="1:16" ht="23.25">
      <c r="A2" s="130"/>
      <c r="B2" s="130"/>
      <c r="C2" s="130"/>
      <c r="D2" s="130"/>
      <c r="E2" s="130"/>
      <c r="F2" s="130"/>
      <c r="G2" s="138" t="s">
        <v>600</v>
      </c>
      <c r="I2" s="139"/>
      <c r="J2" s="139"/>
      <c r="K2" s="139"/>
      <c r="L2" s="139"/>
      <c r="M2" s="130"/>
      <c r="N2" s="130"/>
      <c r="O2" s="130"/>
      <c r="P2" s="130"/>
    </row>
    <row r="3" spans="1:16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80"/>
      <c r="P3" s="380"/>
    </row>
    <row r="4" spans="1:16" ht="20.25">
      <c r="A4" s="130"/>
      <c r="B4" s="130"/>
      <c r="C4" s="130"/>
      <c r="D4" s="130"/>
      <c r="E4" s="130"/>
      <c r="F4" s="130"/>
      <c r="G4" s="130"/>
      <c r="H4" s="130"/>
      <c r="I4" s="130"/>
      <c r="J4" s="381" t="s">
        <v>241</v>
      </c>
      <c r="K4" s="382"/>
      <c r="L4" s="382"/>
      <c r="M4" s="130"/>
      <c r="N4" s="130"/>
      <c r="O4" s="130"/>
      <c r="P4" s="130"/>
    </row>
    <row r="5" spans="1:16" ht="16.5" thickBot="1">
      <c r="A5" s="249" t="s">
        <v>195</v>
      </c>
      <c r="B5" s="250"/>
      <c r="C5" s="250"/>
      <c r="D5" s="250"/>
      <c r="E5" s="250"/>
      <c r="F5" s="249" t="s">
        <v>585</v>
      </c>
      <c r="G5" s="130"/>
      <c r="H5" s="130"/>
      <c r="I5" s="130"/>
      <c r="J5" s="141"/>
      <c r="K5" s="142"/>
      <c r="L5" s="140"/>
      <c r="M5" s="130"/>
      <c r="N5" s="130"/>
      <c r="O5" s="130"/>
      <c r="P5" s="130"/>
    </row>
    <row r="6" spans="1:16" ht="16.5" thickBot="1">
      <c r="A6" s="143"/>
      <c r="B6" s="144"/>
      <c r="C6" s="370" t="s">
        <v>242</v>
      </c>
      <c r="D6" s="370"/>
      <c r="E6" s="370"/>
      <c r="F6" s="370"/>
      <c r="G6" s="144"/>
      <c r="H6" s="144"/>
      <c r="I6" s="144"/>
      <c r="J6" s="144"/>
      <c r="K6" s="144"/>
      <c r="L6" s="145"/>
      <c r="M6" s="383" t="s">
        <v>243</v>
      </c>
      <c r="N6" s="384"/>
      <c r="O6" s="383" t="s">
        <v>244</v>
      </c>
      <c r="P6" s="385"/>
    </row>
    <row r="7" spans="1:16" ht="16.5" thickBot="1">
      <c r="A7" s="367" t="s">
        <v>245</v>
      </c>
      <c r="B7" s="368"/>
      <c r="C7" s="368"/>
      <c r="D7" s="146"/>
      <c r="E7" s="146"/>
      <c r="F7" s="146"/>
      <c r="G7" s="146"/>
      <c r="H7" s="146"/>
      <c r="I7" s="144"/>
      <c r="J7" s="369" t="s">
        <v>246</v>
      </c>
      <c r="K7" s="370"/>
      <c r="L7" s="371"/>
      <c r="M7" s="387" t="s">
        <v>248</v>
      </c>
      <c r="N7" s="387" t="s">
        <v>249</v>
      </c>
      <c r="O7" s="372" t="s">
        <v>1</v>
      </c>
      <c r="P7" s="372" t="s">
        <v>2</v>
      </c>
    </row>
    <row r="8" spans="1:16" ht="15.75" customHeight="1" thickBot="1">
      <c r="A8" s="377" t="s">
        <v>24</v>
      </c>
      <c r="B8" s="378"/>
      <c r="C8" s="379"/>
      <c r="D8" s="377" t="s">
        <v>26</v>
      </c>
      <c r="E8" s="378"/>
      <c r="F8" s="379"/>
      <c r="G8" s="377" t="s">
        <v>247</v>
      </c>
      <c r="H8" s="378"/>
      <c r="I8" s="386"/>
      <c r="J8" s="147"/>
      <c r="K8" s="148"/>
      <c r="L8" s="149"/>
      <c r="M8" s="388"/>
      <c r="N8" s="388"/>
      <c r="O8" s="373"/>
      <c r="P8" s="375"/>
    </row>
    <row r="9" spans="1:16" ht="30.75" customHeight="1" thickBot="1">
      <c r="A9" s="143" t="s">
        <v>250</v>
      </c>
      <c r="B9" s="150" t="s">
        <v>251</v>
      </c>
      <c r="C9" s="145" t="s">
        <v>252</v>
      </c>
      <c r="D9" s="143" t="s">
        <v>250</v>
      </c>
      <c r="E9" s="150" t="s">
        <v>251</v>
      </c>
      <c r="F9" s="145" t="s">
        <v>252</v>
      </c>
      <c r="G9" s="143" t="s">
        <v>250</v>
      </c>
      <c r="H9" s="150" t="s">
        <v>251</v>
      </c>
      <c r="I9" s="145" t="s">
        <v>252</v>
      </c>
      <c r="J9" s="309" t="s">
        <v>613</v>
      </c>
      <c r="K9" s="309" t="s">
        <v>615</v>
      </c>
      <c r="L9" s="309" t="s">
        <v>616</v>
      </c>
      <c r="M9" s="389"/>
      <c r="N9" s="389"/>
      <c r="O9" s="374"/>
      <c r="P9" s="376"/>
    </row>
    <row r="10" spans="1:16" ht="12.75" customHeight="1">
      <c r="A10" s="397" t="s">
        <v>253</v>
      </c>
      <c r="B10" s="394" t="s">
        <v>253</v>
      </c>
      <c r="C10" s="390" t="s">
        <v>253</v>
      </c>
      <c r="D10" s="392" t="s">
        <v>612</v>
      </c>
      <c r="E10" s="392" t="s">
        <v>612</v>
      </c>
      <c r="F10" s="392" t="s">
        <v>612</v>
      </c>
      <c r="G10" s="392" t="s">
        <v>612</v>
      </c>
      <c r="H10" s="392" t="s">
        <v>612</v>
      </c>
      <c r="I10" s="392" t="s">
        <v>612</v>
      </c>
      <c r="J10" s="392" t="s">
        <v>612</v>
      </c>
      <c r="K10" s="392" t="s">
        <v>612</v>
      </c>
      <c r="L10" s="392" t="s">
        <v>612</v>
      </c>
      <c r="M10" s="397" t="s">
        <v>254</v>
      </c>
      <c r="N10" s="397" t="s">
        <v>254</v>
      </c>
      <c r="O10" s="397" t="s">
        <v>255</v>
      </c>
      <c r="P10" s="394" t="s">
        <v>255</v>
      </c>
    </row>
    <row r="11" spans="1:16" ht="90.75" customHeight="1" thickBot="1">
      <c r="A11" s="393"/>
      <c r="B11" s="398"/>
      <c r="C11" s="391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17"/>
      <c r="P11" s="395"/>
    </row>
    <row r="12" spans="1:16" ht="15">
      <c r="A12" s="130" t="s">
        <v>39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2" s="29" customFormat="1" ht="12.75">
      <c r="A13" s="396" t="s">
        <v>580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</row>
    <row r="14" spans="1:11" s="29" customFormat="1" ht="12.75">
      <c r="A14" s="396" t="s">
        <v>579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</row>
    <row r="15" s="29" customFormat="1" ht="12.75">
      <c r="A15" s="29" t="s">
        <v>578</v>
      </c>
    </row>
    <row r="16" spans="1:16" ht="15">
      <c r="A16" s="130"/>
      <c r="B16" s="130"/>
      <c r="C16" s="130"/>
      <c r="D16" s="130"/>
      <c r="E16" s="130"/>
      <c r="F16" s="130"/>
      <c r="G16" s="130"/>
      <c r="H16" s="130"/>
      <c r="I16" s="130"/>
      <c r="K16" s="130"/>
      <c r="L16" s="130"/>
      <c r="M16" s="130"/>
      <c r="N16" s="130"/>
      <c r="O16" s="130"/>
      <c r="P16" s="130"/>
    </row>
    <row r="18" ht="12.75">
      <c r="N18" s="115" t="s">
        <v>614</v>
      </c>
    </row>
  </sheetData>
  <sheetProtection/>
  <mergeCells count="32">
    <mergeCell ref="A14:K14"/>
    <mergeCell ref="M10:M11"/>
    <mergeCell ref="N10:N11"/>
    <mergeCell ref="O10:O11"/>
    <mergeCell ref="I10:I11"/>
    <mergeCell ref="J10:J11"/>
    <mergeCell ref="K10:K11"/>
    <mergeCell ref="L10:L11"/>
    <mergeCell ref="A10:A11"/>
    <mergeCell ref="B10:B11"/>
    <mergeCell ref="C10:C11"/>
    <mergeCell ref="D10:D11"/>
    <mergeCell ref="P10:P11"/>
    <mergeCell ref="A13:L13"/>
    <mergeCell ref="E10:E11"/>
    <mergeCell ref="F10:F11"/>
    <mergeCell ref="G10:G11"/>
    <mergeCell ref="H10:H11"/>
    <mergeCell ref="O3:P3"/>
    <mergeCell ref="J4:L4"/>
    <mergeCell ref="C6:F6"/>
    <mergeCell ref="M6:N6"/>
    <mergeCell ref="O6:P6"/>
    <mergeCell ref="A7:C7"/>
    <mergeCell ref="J7:L7"/>
    <mergeCell ref="O7:O9"/>
    <mergeCell ref="P7:P9"/>
    <mergeCell ref="A8:C8"/>
    <mergeCell ref="D8:F8"/>
    <mergeCell ref="G8:I8"/>
    <mergeCell ref="M7:M9"/>
    <mergeCell ref="N7:N9"/>
  </mergeCells>
  <printOptions/>
  <pageMargins left="0.54" right="0.16" top="1" bottom="1" header="0.5" footer="0.5"/>
  <pageSetup horizontalDpi="600" verticalDpi="600" orientation="landscape" scale="80" r:id="rId1"/>
  <headerFooter alignWithMargins="0">
    <oddFooter>&amp;C103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ida</cp:lastModifiedBy>
  <cp:lastPrinted>2011-02-03T12:10:18Z</cp:lastPrinted>
  <dcterms:created xsi:type="dcterms:W3CDTF">2010-07-04T06:48:44Z</dcterms:created>
  <dcterms:modified xsi:type="dcterms:W3CDTF">2011-03-16T11:30:42Z</dcterms:modified>
  <cp:category/>
  <cp:version/>
  <cp:contentType/>
  <cp:contentStatus/>
</cp:coreProperties>
</file>